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fwexcel-my.sharepoint.com/personal/matt_dfwexcel_com/Documents/Documents/claude/Excel Class Advisor/Excel Class Advisor/"/>
    </mc:Choice>
  </mc:AlternateContent>
  <xr:revisionPtr revIDLastSave="2" documentId="11_401D2DD55CAA6FBC209FBA5329BBBD553A6BB225" xr6:coauthVersionLast="47" xr6:coauthVersionMax="47" xr10:uidLastSave="{DB8227F1-826D-430E-9C8E-085FE0F528BD}"/>
  <bookViews>
    <workbookView xWindow="18144" yWindow="-25920" windowWidth="23232" windowHeight="25296" tabRatio="500" xr2:uid="{00000000-000D-0000-FFFF-FFFF00000000}"/>
  </bookViews>
  <sheets>
    <sheet name="Assessment" sheetId="1" r:id="rId1"/>
    <sheet name="Your Results" sheetId="2" r:id="rId2"/>
    <sheet name="Key" sheetId="3" state="hidden" r:id="rId3"/>
  </sheets>
  <definedNames>
    <definedName name="_xlnm.Print_Area" localSheetId="0">Assessment!$A$1:$C$116</definedName>
    <definedName name="_xlnm.Print_Area" localSheetId="1">'Your Results'!$A$1:$F$32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F41" i="3" l="1"/>
  <c r="E41" i="3"/>
  <c r="F40" i="3"/>
  <c r="E40" i="3"/>
  <c r="F39" i="3"/>
  <c r="E39" i="3"/>
  <c r="F38" i="3"/>
  <c r="E28" i="2" s="1"/>
  <c r="E38" i="3"/>
  <c r="F37" i="3"/>
  <c r="E37" i="3"/>
  <c r="F36" i="3"/>
  <c r="E36" i="3"/>
  <c r="F35" i="3"/>
  <c r="E35" i="3"/>
  <c r="F34" i="3"/>
  <c r="E27" i="2" s="1"/>
  <c r="E34" i="3"/>
  <c r="F33" i="3"/>
  <c r="E33" i="3"/>
  <c r="F32" i="3"/>
  <c r="E32" i="3"/>
  <c r="F31" i="3"/>
  <c r="E31" i="3"/>
  <c r="F30" i="3"/>
  <c r="E26" i="2" s="1"/>
  <c r="E30" i="3"/>
  <c r="F29" i="3"/>
  <c r="E29" i="3"/>
  <c r="F28" i="3"/>
  <c r="E28" i="3"/>
  <c r="F27" i="3"/>
  <c r="E27" i="3"/>
  <c r="F26" i="3"/>
  <c r="E25" i="2" s="1"/>
  <c r="E26" i="3"/>
  <c r="F25" i="3"/>
  <c r="E25" i="3"/>
  <c r="F24" i="3"/>
  <c r="E24" i="3"/>
  <c r="F23" i="3"/>
  <c r="E23" i="3"/>
  <c r="F22" i="3"/>
  <c r="E24" i="2" s="1"/>
  <c r="E22" i="3"/>
  <c r="F21" i="3"/>
  <c r="E21" i="3"/>
  <c r="F20" i="3"/>
  <c r="E20" i="3"/>
  <c r="F19" i="3"/>
  <c r="E19" i="3"/>
  <c r="F18" i="3"/>
  <c r="E23" i="2" s="1"/>
  <c r="E18" i="3"/>
  <c r="F17" i="3"/>
  <c r="E17" i="3"/>
  <c r="F16" i="3"/>
  <c r="E16" i="3"/>
  <c r="F15" i="3"/>
  <c r="E15" i="3"/>
  <c r="F14" i="3"/>
  <c r="E22" i="2" s="1"/>
  <c r="E14" i="3"/>
  <c r="F13" i="3"/>
  <c r="E13" i="3"/>
  <c r="F12" i="3"/>
  <c r="E12" i="3"/>
  <c r="M11" i="3"/>
  <c r="K11" i="3"/>
  <c r="L11" i="3" s="1"/>
  <c r="F11" i="3"/>
  <c r="E21" i="2" s="1"/>
  <c r="E11" i="3"/>
  <c r="M10" i="3"/>
  <c r="L10" i="3"/>
  <c r="K10" i="3"/>
  <c r="F10" i="3"/>
  <c r="E10" i="3"/>
  <c r="M9" i="3"/>
  <c r="L9" i="3"/>
  <c r="K9" i="3"/>
  <c r="F9" i="3"/>
  <c r="E9" i="3"/>
  <c r="M8" i="3"/>
  <c r="L8" i="3"/>
  <c r="K8" i="3"/>
  <c r="F8" i="3"/>
  <c r="E20" i="2" s="1"/>
  <c r="E8" i="3"/>
  <c r="M7" i="3"/>
  <c r="L7" i="3"/>
  <c r="K7" i="3"/>
  <c r="F7" i="3"/>
  <c r="E7" i="3"/>
  <c r="M6" i="3"/>
  <c r="D23" i="2" s="1"/>
  <c r="L6" i="3"/>
  <c r="K6" i="3"/>
  <c r="F6" i="3"/>
  <c r="E6" i="3"/>
  <c r="M5" i="3"/>
  <c r="K5" i="3"/>
  <c r="L5" i="3" s="1"/>
  <c r="F5" i="3"/>
  <c r="H2" i="3" s="1"/>
  <c r="H3" i="3" s="1"/>
  <c r="E5" i="3"/>
  <c r="M4" i="3"/>
  <c r="L4" i="3"/>
  <c r="K4" i="3"/>
  <c r="H4" i="3"/>
  <c r="F4" i="3"/>
  <c r="E4" i="3"/>
  <c r="M3" i="3"/>
  <c r="D20" i="2" s="1"/>
  <c r="L3" i="3"/>
  <c r="K3" i="3"/>
  <c r="F3" i="3"/>
  <c r="E3" i="3"/>
  <c r="M2" i="3"/>
  <c r="K2" i="3"/>
  <c r="L2" i="3" s="1"/>
  <c r="F2" i="3"/>
  <c r="E2" i="3"/>
  <c r="H1" i="3"/>
  <c r="F27" i="2" s="1"/>
  <c r="F28" i="2"/>
  <c r="D28" i="2"/>
  <c r="C28" i="2"/>
  <c r="D27" i="2"/>
  <c r="F26" i="2"/>
  <c r="D26" i="2"/>
  <c r="C26" i="2"/>
  <c r="D25" i="2"/>
  <c r="F24" i="2"/>
  <c r="D24" i="2"/>
  <c r="C24" i="2"/>
  <c r="F22" i="2"/>
  <c r="D22" i="2"/>
  <c r="C22" i="2"/>
  <c r="D21" i="2"/>
  <c r="F20" i="2"/>
  <c r="C20" i="2"/>
  <c r="F19" i="2"/>
  <c r="D19" i="2"/>
  <c r="B15" i="2"/>
  <c r="C14" i="2"/>
  <c r="C11" i="2"/>
  <c r="C10" i="2"/>
  <c r="C9" i="2"/>
  <c r="C6" i="2"/>
  <c r="C5" i="2"/>
  <c r="C4" i="2"/>
  <c r="A8" i="1"/>
  <c r="H8" i="3" l="1"/>
  <c r="H7" i="3"/>
  <c r="C19" i="2"/>
  <c r="C21" i="2"/>
  <c r="C23" i="2"/>
  <c r="C25" i="2"/>
  <c r="C27" i="2"/>
  <c r="E19" i="2"/>
  <c r="F21" i="2"/>
  <c r="F23" i="2"/>
  <c r="F25" i="2"/>
</calcChain>
</file>

<file path=xl/sharedStrings.xml><?xml version="1.0" encoding="utf-8"?>
<sst xmlns="http://schemas.openxmlformats.org/spreadsheetml/2006/main" count="255" uniqueCount="104">
  <si>
    <t>Excel Macro &amp; VBA Programming  -  Placement Assessment</t>
  </si>
  <si>
    <t>Find out if our Excel Macro &amp; VBA Programming class is the right fit for you.  Excel Experts - dfwexcel.com</t>
  </si>
  <si>
    <t>Your name:</t>
  </si>
  <si>
    <t>Date:</t>
  </si>
  <si>
    <t>This assessment has two short parts.  PART 1: rate your own skills in each area.  PART 2: a 40-question knowledge check.  It is fine to guess in Part 2 if unsure. When you finish, open the 'Your Results' tab - it blends both parts into one combined score, shows a topic-by-topic breakdown, and tells you which class is right for you.</t>
  </si>
  <si>
    <t>PART 1 - Rate Your Own Skills</t>
  </si>
  <si>
    <t>For each area, pick:   A - Expert    |    B - Proficient    |    C - Some skills    |    D - Limited to no skills</t>
  </si>
  <si>
    <t>#</t>
  </si>
  <si>
    <t>Skill area</t>
  </si>
  <si>
    <t>Your rating</t>
  </si>
  <si>
    <t>Macros &amp; the Macro Recorder</t>
  </si>
  <si>
    <t>The Visual Basic Editor (VBE)</t>
  </si>
  <si>
    <t>Variables &amp; Data Types</t>
  </si>
  <si>
    <t>Objects, Properties &amp; Methods</t>
  </si>
  <si>
    <t>Working with Ranges &amp; Cells</t>
  </si>
  <si>
    <t>Conditionals (If / Select Case)</t>
  </si>
  <si>
    <t>Loops (For, For Each, Do)</t>
  </si>
  <si>
    <t>Procedures (Sub) &amp; Functions</t>
  </si>
  <si>
    <t>Events</t>
  </si>
  <si>
    <t>Error Handling, Dialogs &amp; Debugging</t>
  </si>
  <si>
    <t>PART 2 - Knowledge Check (40 questions)</t>
  </si>
  <si>
    <t>Pick the best answer from the drop-down in the 'Your Answer' column.</t>
  </si>
  <si>
    <t>Question</t>
  </si>
  <si>
    <t>Your Answer</t>
  </si>
  <si>
    <t>Q1. A macro is:
     A) A set of recorded or written instructions that automate tasks
     B) A type of chart
     C) A cell format
     D) A PivotTable</t>
  </si>
  <si>
    <t>Q2. The Macro Recorder:
     A) Records your actions and writes the VBA code for them
     B) Deletes macros
     C) Only works online
     D) Records audio</t>
  </si>
  <si>
    <t>Q3. A workbook that contains macros must be saved in a macro-enabled format (.xlsm), not plain .xlsx.
     (choose True or False)</t>
  </si>
  <si>
    <t>Q4. To work with macros you usually first enable:
     A) The Developer tab / macro settings
     B) Dark mode
     C) Wrap Text
     D) Freeze Panes</t>
  </si>
  <si>
    <t>Q5. The keyboard shortcut to open the Visual Basic Editor is:
     A) Alt+F11
     B) Ctrl+S
     C) Ctrl+P
     D) F12</t>
  </si>
  <si>
    <t>Q6. General macro code is typically stored in a:
     A) Module
     B) Chart
     C) PivotTable
     D) Slicer</t>
  </si>
  <si>
    <t>Q7. The Project Explorer in the VBE shows:
     A) Workbooks, sheets, modules and forms
     B) Only charts
     C) Only cell values
     D) Printer settings</t>
  </si>
  <si>
    <t>Q8. The Immediate Window (Ctrl+G) lets you test single lines and print values with Debug.Print.
     (choose True or False)</t>
  </si>
  <si>
    <t>Q9. You declare a variable in VBA with the keyword:
     A) Dim
     B) Print
     C) New
     D) Call</t>
  </si>
  <si>
    <t>Q10. Which data type best holds whole numbers such as a row count?
     A) Long
     B) String
     C) Boolean
     D) Date</t>
  </si>
  <si>
    <t>Q11. Putting 'Option Explicit' at the top of a module:
     A) Forces you to declare all variables, catching typos
     B) Hides the code
     C) Runs the macro
     D) Deletes variables</t>
  </si>
  <si>
    <t>Q12. A String variable holds text, while a Boolean variable holds True or False.
     (choose True or False)</t>
  </si>
  <si>
    <t>Q13. Range, Worksheet and Workbook are examples of VBA:
     A) Objects
     B) Loops
     C) Errors
     D) Operators</t>
  </si>
  <si>
    <t>Q14. Range('A1').Value = 5 sets a:
     A) Property (Value) of the Range object
     B) Method
     C) Loop
     D) Module</t>
  </si>
  <si>
    <t>Q15. Range('A1').Copy is an example of calling a:
     A) Method
     B) Property
     C) Variable
     D) Constant</t>
  </si>
  <si>
    <t>Q16. You use the Set keyword to assign an object to a variable, e.g., Set rng = Range('A1').
     (choose True or False)</t>
  </si>
  <si>
    <t>Q17. Cells(2, 3) refers to:
     A) Row 2, Column 3 (cell C2)
     B) Column 2, Row 3
     C) Cell A1
     D) The active sheet</t>
  </si>
  <si>
    <t>Q18. To refer to the cell the user currently has selected, you use:
     A) ActiveCell (or Selection)
     B) ThisFile
     C) Range(0)
     D) Cells(0,0)</t>
  </si>
  <si>
    <t>Q19. Range('A1:A10').ClearContents:
     A) Clears the values but keeps the formatting
     B) Deletes the rows
     C) Hides the column
     D) Prints the range</t>
  </si>
  <si>
    <t>Q20. It is generally faster and more reliable to act on Range objects directly than to .Select and then act on the Selection.
     (choose True or False)</t>
  </si>
  <si>
    <t>Q21. Which structure runs code only when a condition is true?
     A) If...Then...End If
     B) For...Next
     C) Do...Loop
     D) Sub...End Sub</t>
  </si>
  <si>
    <t>Q22. When testing one variable against many possible values, a clean choice is:
     A) Select Case
     B) A single If with no Else
     C) A For loop
     D) A MsgBox</t>
  </si>
  <si>
    <t>Q23. The VBA logical operator meaning 'both conditions must be true' is:
     A) And
     B) Plus
     C) Also
     D) With</t>
  </si>
  <si>
    <t>Q24. An If statement can include ElseIf and Else branches.
     (choose True or False)</t>
  </si>
  <si>
    <t>Q25. To repeat code a fixed number of times you use:
     A) For i = 1 To 10 ... Next i
     B) If...End If
     C) Set
     D) With</t>
  </si>
  <si>
    <t>Q26. To loop over every cell in a range, a natural choice is:
     A) For Each cell In rng
     B) Select Case
     C) Dim
     D) End Sub</t>
  </si>
  <si>
    <t>Q27. A Do While loop repeats:
     A) While a condition stays true
     B) Exactly once
     C) Never
     D) Only backwards</t>
  </si>
  <si>
    <t>Q28. An endless loop can occur if its exit condition is never met; Esc or Ctrl+Break can stop a running macro.
     (choose True or False)</t>
  </si>
  <si>
    <t>Q29. A Sub procedure:
     A) Performs actions but does not return a value to a cell
     B) Always returns a value
     C) Is a chart
     D) Is a variable</t>
  </si>
  <si>
    <t>Q30. A Function procedure differs from a Sub because it:
     A) Returns a value (and can be used in a cell as a custom function)
     B) Cannot be called
     C) Only prints
     D) Deletes data</t>
  </si>
  <si>
    <t>Q31. To pass information into a procedure you use:
     A) Arguments / parameters
     B) Charts
     C) Slicers
     D) Themes</t>
  </si>
  <si>
    <t>Q32. A custom Function (UDF) written in VBA can be used in a worksheet cell like a built-in function.
     (choose True or False)</t>
  </si>
  <si>
    <t>Q33. An event procedure such as Worksheet_Change runs:
     A) Automatically when that event happens (a cell changes)
     B) Only when you click Run
     C) Never
     D) Once a year</t>
  </si>
  <si>
    <t>Q34. Code in Workbook_Open runs:
     A) When the workbook is opened
     B) When it is printed
     C) When a cell is deleted
     D) Manually only</t>
  </si>
  <si>
    <t>Q35. Event procedures belong in the relevant object's code module (the worksheet or ThisWorkbook), not a standard module.
     (choose True or False)</t>
  </si>
  <si>
    <t>Q36. To temporarily stop events from firing during a macro you set:
     A) Application.EnableEvents = False
     B) Option Explicit
     C) Wrap Text
     D) Freeze Panes</t>
  </si>
  <si>
    <t>Q37. On Error Resume Next causes VBA to:
     A) Skip a line that errors and continue with the next line
     B) Always stop the macro
     C) Delete the file
     D) Restart Excel</t>
  </si>
  <si>
    <t>Q38. MsgBox is used to:
     A) Show a message or dialog to the user
     B) Hide a sheet
     C) Sum a range
     D) Record a macro</t>
  </si>
  <si>
    <t>Q39. InputBox is used to:
     A) Prompt the user to type a value
     B) Print the sheet
     C) Delete a row
     D) Create a chart</t>
  </si>
  <si>
    <t>Q40. Stepping through code line-by-line with F8 and setting breakpoints helps you debug a macro.
     (choose True or False)</t>
  </si>
  <si>
    <t>© 2026 Excel Spreadsheet Pros LLC</t>
  </si>
  <si>
    <t>Your Results</t>
  </si>
  <si>
    <t>Excel Macro VBA Programming Placement Assessment - updates automatically as you fill in the Assessment tab.</t>
  </si>
  <si>
    <t>Name:</t>
  </si>
  <si>
    <t>Completed:</t>
  </si>
  <si>
    <t>Overall Result</t>
  </si>
  <si>
    <t>Knowledge quiz:</t>
  </si>
  <si>
    <t>Self-rating:</t>
  </si>
  <si>
    <t>Combined score:</t>
  </si>
  <si>
    <t>Combined score = 70% knowledge quiz + 30% self-rating  (weights can be changed on the hidden Key tab).</t>
  </si>
  <si>
    <t>Mastery threshold:</t>
  </si>
  <si>
    <t>80% combined  -  at or above this you likely already know Excel Macro VBA Programming material</t>
  </si>
  <si>
    <t>Recommended class:</t>
  </si>
  <si>
    <t>Topic-by-Topic Breakdown</t>
  </si>
  <si>
    <t>Topic</t>
  </si>
  <si>
    <t>Quiz</t>
  </si>
  <si>
    <t>Self-rating</t>
  </si>
  <si>
    <t>Combined</t>
  </si>
  <si>
    <t>Result</t>
  </si>
  <si>
    <t>Focus areas are topics where your combined score is under 70%. The Excel Macro VBA Programming class covers these in depth. See the full schedule at dfwexcel.com/microsoft-excel-training-public-classes.</t>
  </si>
  <si>
    <t>Q</t>
  </si>
  <si>
    <t>Type</t>
  </si>
  <si>
    <t>Correct</t>
  </si>
  <si>
    <t>Student</t>
  </si>
  <si>
    <t>Score</t>
  </si>
  <si>
    <t>answered_quiz</t>
  </si>
  <si>
    <t>SelfPts</t>
  </si>
  <si>
    <t>SelfPct</t>
  </si>
  <si>
    <t>SelfText</t>
  </si>
  <si>
    <t>MC</t>
  </si>
  <si>
    <t>A</t>
  </si>
  <si>
    <t>correct</t>
  </si>
  <si>
    <t>quiz_pct</t>
  </si>
  <si>
    <t>TF</t>
  </si>
  <si>
    <t>True</t>
  </si>
  <si>
    <t>rated_self</t>
  </si>
  <si>
    <t>w_quiz</t>
  </si>
  <si>
    <t>w_self</t>
  </si>
  <si>
    <t>self_pct</t>
  </si>
  <si>
    <t>combined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</si>
</sst>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charset val="1"/>
    </font>
    <font>
      <b/>
      <sz val="16"/>
      <color rgb="FF155F3B"/>
      <name val="Arial"/>
      <family val="2"/>
    </font>
    <font>
      <sz val="10.5"/>
      <color rgb="FF647084"/>
      <name val="Arial"/>
      <family val="2"/>
    </font>
    <font>
      <b/>
      <sz val="10"/>
      <color rgb="FF1F2933"/>
      <name val="Arial"/>
      <family val="2"/>
    </font>
    <font>
      <i/>
      <sz val="9.5"/>
      <color rgb="FF1F2933"/>
      <name val="Arial"/>
      <family val="2"/>
    </font>
    <font>
      <b/>
      <sz val="10"/>
      <color rgb="FF155F3B"/>
      <name val="Arial"/>
      <family val="2"/>
    </font>
    <font>
      <b/>
      <sz val="11.5"/>
      <color rgb="FFFFFFFF"/>
      <name val="Arial"/>
      <family val="2"/>
    </font>
    <font>
      <b/>
      <sz val="9.5"/>
      <color rgb="FF155F3B"/>
      <name val="Arial"/>
      <family val="2"/>
    </font>
    <font>
      <b/>
      <sz val="10"/>
      <color rgb="FFFFFFFF"/>
      <name val="Arial"/>
      <family val="2"/>
    </font>
    <font>
      <b/>
      <sz val="10"/>
      <color rgb="FF647084"/>
      <name val="Arial"/>
      <family val="2"/>
    </font>
    <font>
      <sz val="10"/>
      <color rgb="FF1F2933"/>
      <name val="Arial"/>
      <family val="2"/>
    </font>
    <font>
      <i/>
      <sz val="9.5"/>
      <color rgb="FF647084"/>
      <name val="Arial"/>
      <family val="2"/>
    </font>
    <font>
      <b/>
      <sz val="11"/>
      <color rgb="FF155F3B"/>
      <name val="Arial"/>
      <family val="2"/>
    </font>
    <font>
      <b/>
      <sz val="11"/>
      <color rgb="FF1F2933"/>
      <name val="Arial"/>
      <family val="2"/>
    </font>
    <font>
      <sz val="8.5"/>
      <color rgb="FF647084"/>
      <name val="Arial"/>
      <family val="2"/>
    </font>
    <font>
      <b/>
      <sz val="18"/>
      <color rgb="FF155F3B"/>
      <name val="Arial"/>
      <family val="2"/>
    </font>
    <font>
      <sz val="10"/>
      <color rgb="FF647084"/>
      <name val="Arial"/>
      <family val="2"/>
    </font>
    <font>
      <b/>
      <sz val="12"/>
      <color rgb="FFFFFFFF"/>
      <name val="Arial"/>
      <family val="2"/>
    </font>
    <font>
      <b/>
      <sz val="13"/>
      <color rgb="FF155F3B"/>
      <name val="Arial"/>
      <family val="2"/>
    </font>
    <font>
      <i/>
      <sz val="8.5"/>
      <color rgb="FF647084"/>
      <name val="Arial"/>
      <family val="2"/>
    </font>
    <font>
      <sz val="9.5"/>
      <color rgb="FF647084"/>
      <name val="Arial"/>
      <family val="2"/>
    </font>
    <font>
      <b/>
      <sz val="12"/>
      <color rgb="FFF4A900"/>
      <name val="Arial"/>
      <family val="2"/>
    </font>
  </fonts>
  <fills count="7">
    <fill>
      <patternFill patternType="none"/>
    </fill>
    <fill>
      <patternFill patternType="gray125"/>
    </fill>
    <fill>
      <patternFill patternType="solid">
        <fgColor rgb="FFFFFDEB"/>
        <bgColor rgb="FFFFFFFF"/>
      </patternFill>
    </fill>
    <fill>
      <patternFill patternType="solid">
        <fgColor rgb="FF155F3B"/>
        <bgColor rgb="FF14663C"/>
      </patternFill>
    </fill>
    <fill>
      <patternFill patternType="solid">
        <fgColor rgb="FFE8F4EE"/>
        <bgColor rgb="FFE3F4E9"/>
      </patternFill>
    </fill>
    <fill>
      <patternFill patternType="solid">
        <fgColor rgb="FF1F7A4D"/>
        <bgColor rgb="FF14663C"/>
      </patternFill>
    </fill>
    <fill>
      <patternFill patternType="solid">
        <fgColor rgb="FFEEF4FF"/>
        <bgColor rgb="FFE8F4EE"/>
      </patternFill>
    </fill>
  </fills>
  <borders count="2">
    <border>
      <left/>
      <right/>
      <top/>
      <bottom/>
      <diagonal/>
    </border>
    <border>
      <left style="thin">
        <color rgb="FFC2CCD8"/>
      </left>
      <right style="thin">
        <color rgb="FFC2CCD8"/>
      </right>
      <top style="thin">
        <color rgb="FFC2CCD8"/>
      </top>
      <bottom style="thin">
        <color rgb="FFC2CCD8"/>
      </bottom>
      <diagonal/>
    </border>
  </borders>
  <cellStyleXfs count="1">
    <xf numFmtId="0" fontId="0" fillId="0" borderId="0"/>
  </cellStyleXfs>
  <cellXfs count="37">
    <xf numFmtId="0" fontId="0" fillId="0" borderId="0" xfId="0"/>
    <xf numFmtId="0" fontId="10" fillId="0" borderId="0" xfId="0" applyFont="1" applyAlignment="1">
      <alignment vertical="center" wrapText="1"/>
    </xf>
    <xf numFmtId="0" fontId="17" fillId="3" borderId="0" xfId="0" applyFont="1" applyFill="1" applyAlignment="1">
      <alignment vertical="center" indent="1"/>
    </xf>
    <xf numFmtId="0" fontId="10" fillId="0" borderId="0" xfId="0" applyFont="1"/>
    <xf numFmtId="0" fontId="16" fillId="0" borderId="0" xfId="0" applyFont="1"/>
    <xf numFmtId="0" fontId="15" fillId="0" borderId="0" xfId="0" applyFont="1"/>
    <xf numFmtId="0" fontId="14" fillId="0" borderId="0" xfId="0" applyFont="1" applyAlignment="1">
      <alignment horizontal="center"/>
    </xf>
    <xf numFmtId="0" fontId="12" fillId="4" borderId="0" xfId="0" applyFont="1" applyFill="1" applyAlignment="1">
      <alignment vertical="center" indent="1"/>
    </xf>
    <xf numFmtId="0" fontId="11" fillId="0" borderId="0" xfId="0" applyFont="1"/>
    <xf numFmtId="0" fontId="7" fillId="4" borderId="0" xfId="0" applyFont="1" applyFill="1" applyAlignment="1">
      <alignment vertical="center" indent="1"/>
    </xf>
    <xf numFmtId="0" fontId="6" fillId="3" borderId="0" xfId="0" applyFont="1" applyFill="1" applyAlignment="1">
      <alignment vertical="center" indent="1"/>
    </xf>
    <xf numFmtId="0" fontId="5" fillId="0" borderId="0" xfId="0" applyFont="1"/>
    <xf numFmtId="0" fontId="4" fillId="0" borderId="0" xfId="0" applyFont="1" applyAlignment="1">
      <alignment vertical="top" wrapText="1"/>
    </xf>
    <xf numFmtId="0" fontId="2" fillId="0" borderId="0" xfId="0" applyFont="1"/>
    <xf numFmtId="0" fontId="1" fillId="0" borderId="0" xfId="0" applyFont="1"/>
    <xf numFmtId="0" fontId="3" fillId="0" borderId="0" xfId="0" applyFont="1" applyAlignment="1">
      <alignment horizontal="right"/>
    </xf>
    <xf numFmtId="0" fontId="0" fillId="2" borderId="1" xfId="0" applyFill="1" applyBorder="1"/>
    <xf numFmtId="0" fontId="8" fillId="5" borderId="0" xfId="0" applyFont="1" applyFill="1" applyAlignment="1">
      <alignment horizontal="center" vertical="center"/>
    </xf>
    <xf numFmtId="0" fontId="9" fillId="0" borderId="0" xfId="0" applyFont="1" applyAlignment="1">
      <alignment horizontal="center" vertical="center"/>
    </xf>
    <xf numFmtId="0" fontId="10" fillId="0" borderId="0" xfId="0" applyFont="1" applyAlignment="1">
      <alignment vertical="center"/>
    </xf>
    <xf numFmtId="0" fontId="3" fillId="6" borderId="1" xfId="0" applyFont="1" applyFill="1" applyBorder="1" applyAlignment="1">
      <alignment horizontal="center" vertical="center"/>
    </xf>
    <xf numFmtId="0" fontId="9" fillId="0" borderId="0" xfId="0" applyFont="1" applyAlignment="1">
      <alignment horizontal="center" vertical="top"/>
    </xf>
    <xf numFmtId="0" fontId="10" fillId="0" borderId="0" xfId="0" applyFont="1" applyAlignment="1">
      <alignment vertical="top" wrapText="1"/>
    </xf>
    <xf numFmtId="0" fontId="13" fillId="2" borderId="1" xfId="0" applyFont="1" applyFill="1" applyBorder="1" applyAlignment="1">
      <alignment horizontal="center" vertical="center"/>
    </xf>
    <xf numFmtId="0" fontId="3" fillId="0" borderId="0" xfId="0" applyFont="1"/>
    <xf numFmtId="0" fontId="10" fillId="0" borderId="0" xfId="0" applyFont="1"/>
    <xf numFmtId="0" fontId="13"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xf>
    <xf numFmtId="9" fontId="10" fillId="0" borderId="1" xfId="0" applyNumberFormat="1" applyFont="1" applyBorder="1" applyAlignment="1">
      <alignment horizontal="center" vertical="center"/>
    </xf>
    <xf numFmtId="0" fontId="3" fillId="0" borderId="1" xfId="0" applyFont="1" applyBorder="1" applyAlignment="1">
      <alignment horizontal="center" vertical="center"/>
    </xf>
    <xf numFmtId="0" fontId="18" fillId="0" borderId="0" xfId="0" applyFont="1" applyAlignment="1">
      <alignment vertical="center" wrapText="1"/>
    </xf>
    <xf numFmtId="0" fontId="19" fillId="0" borderId="0" xfId="0" applyFont="1"/>
    <xf numFmtId="0" fontId="20" fillId="0" borderId="0" xfId="0" applyFont="1" applyAlignment="1">
      <alignment vertical="center" wrapText="1"/>
    </xf>
    <xf numFmtId="0" fontId="21" fillId="0" borderId="0" xfId="0" applyFont="1" applyAlignment="1">
      <alignment vertical="center" wrapText="1"/>
    </xf>
    <xf numFmtId="0" fontId="10" fillId="0" borderId="0" xfId="0" applyFont="1" applyAlignment="1">
      <alignment vertical="top" wrapText="1"/>
    </xf>
    <xf numFmtId="0" fontId="11" fillId="0" borderId="0" xfId="0" applyFont="1" applyAlignment="1">
      <alignment vertical="top" wrapText="1"/>
    </xf>
  </cellXfs>
  <cellStyles count="1">
    <cellStyle name="Normal" xfId="0" builtinId="0"/>
  </cellStyles>
  <dxfs count="2">
    <dxf>
      <font>
        <b/>
        <sz val="10"/>
        <color rgb="FF14663C"/>
        <name val="Arial"/>
        <charset val="1"/>
      </font>
      <fill>
        <patternFill>
          <bgColor rgb="FFE3F4E9"/>
        </patternFill>
      </fill>
    </dxf>
    <dxf>
      <font>
        <b/>
        <sz val="10"/>
        <color rgb="FF9B1C1C"/>
        <name val="Arial"/>
        <charset val="1"/>
      </font>
      <fill>
        <patternFill>
          <bgColor rgb="FFFCE4E4"/>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14663C"/>
      <rgbColor rgb="FF000080"/>
      <rgbColor rgb="FF808000"/>
      <rgbColor rgb="FF800080"/>
      <rgbColor rgb="FF1F7A4D"/>
      <rgbColor rgb="FFC2CCD8"/>
      <rgbColor rgb="FF808080"/>
      <rgbColor rgb="FF9999FF"/>
      <rgbColor rgb="FF993366"/>
      <rgbColor rgb="FFFFFDEB"/>
      <rgbColor rgb="FFE3F4E9"/>
      <rgbColor rgb="FF660066"/>
      <rgbColor rgb="FFFF8080"/>
      <rgbColor rgb="FF0066CC"/>
      <rgbColor rgb="FFCCCCFF"/>
      <rgbColor rgb="FF000080"/>
      <rgbColor rgb="FFFF00FF"/>
      <rgbColor rgb="FFFFFF00"/>
      <rgbColor rgb="FF00FFFF"/>
      <rgbColor rgb="FF800080"/>
      <rgbColor rgb="FF800000"/>
      <rgbColor rgb="FF155F3B"/>
      <rgbColor rgb="FF0000FF"/>
      <rgbColor rgb="FF00CCFF"/>
      <rgbColor rgb="FFE8F4EE"/>
      <rgbColor rgb="FFEEF4FF"/>
      <rgbColor rgb="FFFFFF99"/>
      <rgbColor rgb="FF99CCFF"/>
      <rgbColor rgb="FFFF99CC"/>
      <rgbColor rgb="FFCC99FF"/>
      <rgbColor rgb="FFFCE4E4"/>
      <rgbColor rgb="FF3366FF"/>
      <rgbColor rgb="FF33CCCC"/>
      <rgbColor rgb="FF99CC00"/>
      <rgbColor rgb="FFFFCC00"/>
      <rgbColor rgb="FFF4A900"/>
      <rgbColor rgb="FFFF6600"/>
      <rgbColor rgb="FF647084"/>
      <rgbColor rgb="FF969696"/>
      <rgbColor rgb="FF003366"/>
      <rgbColor rgb="FF339966"/>
      <rgbColor rgb="FF003300"/>
      <rgbColor rgb="FF333300"/>
      <rgbColor rgb="FF9B1C1C"/>
      <rgbColor rgb="FF993366"/>
      <rgbColor rgb="FF333399"/>
      <rgbColor rgb="FF1F29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6390549</xdr:colOff>
      <xdr:row>0</xdr:row>
      <xdr:rowOff>62186</xdr:rowOff>
    </xdr:from>
    <xdr:to>
      <xdr:col>2</xdr:col>
      <xdr:colOff>1521523</xdr:colOff>
      <xdr:row>1</xdr:row>
      <xdr:rowOff>159711</xdr:rowOff>
    </xdr:to>
    <xdr:pic>
      <xdr:nvPicPr>
        <xdr:cNvPr id="2" name="Image 1" descr="Pictur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6741069" y="62186"/>
          <a:ext cx="1638454" cy="356605"/>
        </a:xfrm>
        <a:prstGeom prst="rect">
          <a:avLst/>
        </a:prstGeom>
        <a:noFill/>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54686</xdr:colOff>
      <xdr:row>0</xdr:row>
      <xdr:rowOff>100286</xdr:rowOff>
    </xdr:from>
    <xdr:to>
      <xdr:col>8</xdr:col>
      <xdr:colOff>435523</xdr:colOff>
      <xdr:row>1</xdr:row>
      <xdr:rowOff>170109</xdr:rowOff>
    </xdr:to>
    <xdr:pic>
      <xdr:nvPicPr>
        <xdr:cNvPr id="2" name="Image 1" descr="Picture">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6706946" y="100286"/>
          <a:ext cx="1615277" cy="359383"/>
        </a:xfrm>
        <a:prstGeom prst="rect">
          <a:avLst/>
        </a:prstGeom>
        <a:noFill/>
        <a:ln w="0">
          <a:noFill/>
        </a:ln>
      </xdr:spPr>
    </xdr:pic>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116"/>
  <sheetViews>
    <sheetView showGridLines="0" tabSelected="1" topLeftCell="A38" zoomScaleNormal="100" workbookViewId="0">
      <selection sqref="A1:C1"/>
    </sheetView>
  </sheetViews>
  <sheetFormatPr defaultColWidth="8.69140625" defaultRowHeight="14.6" x14ac:dyDescent="0.4"/>
  <cols>
    <col min="1" max="1" width="5" customWidth="1"/>
    <col min="2" max="2" width="92" customWidth="1"/>
    <col min="3" max="3" width="22" customWidth="1"/>
  </cols>
  <sheetData>
    <row r="1" spans="1:3" ht="20.149999999999999" x14ac:dyDescent="0.5">
      <c r="A1" s="14" t="s">
        <v>0</v>
      </c>
      <c r="B1" s="14"/>
      <c r="C1" s="14"/>
    </row>
    <row r="2" spans="1:3" x14ac:dyDescent="0.4">
      <c r="A2" s="13" t="s">
        <v>1</v>
      </c>
      <c r="B2" s="13"/>
      <c r="C2" s="13"/>
    </row>
    <row r="3" spans="1:3" x14ac:dyDescent="0.4">
      <c r="B3" s="15" t="s">
        <v>2</v>
      </c>
      <c r="C3" s="16"/>
    </row>
    <row r="4" spans="1:3" x14ac:dyDescent="0.4">
      <c r="B4" s="15" t="s">
        <v>3</v>
      </c>
      <c r="C4" s="16"/>
    </row>
    <row r="6" spans="1:3" ht="57.75" customHeight="1" x14ac:dyDescent="0.4">
      <c r="A6" s="12" t="s">
        <v>4</v>
      </c>
      <c r="B6" s="12"/>
      <c r="C6" s="12"/>
    </row>
    <row r="8" spans="1:3" x14ac:dyDescent="0.4">
      <c r="A8" s="11" t="str">
        <f>"You have rated "&amp;COUNTA(C12:C21)&amp;" of 10 skills and answered "&amp;COUNTA(C27:C114)&amp;" of 40 questions.  See the 'Your Results' tab."</f>
        <v>You have rated 0 of 10 skills and answered 0 of 40 questions.  See the 'Your Results' tab.</v>
      </c>
      <c r="B8" s="11"/>
      <c r="C8" s="11"/>
    </row>
    <row r="9" spans="1:3" ht="21.75" customHeight="1" x14ac:dyDescent="0.4">
      <c r="A9" s="10" t="s">
        <v>5</v>
      </c>
      <c r="B9" s="10"/>
      <c r="C9" s="10"/>
    </row>
    <row r="10" spans="1:3" ht="18" customHeight="1" x14ac:dyDescent="0.4">
      <c r="A10" s="9" t="s">
        <v>6</v>
      </c>
      <c r="B10" s="9"/>
      <c r="C10" s="9"/>
    </row>
    <row r="11" spans="1:3" ht="15.75" customHeight="1" x14ac:dyDescent="0.4">
      <c r="A11" s="17" t="s">
        <v>7</v>
      </c>
      <c r="B11" s="17" t="s">
        <v>8</v>
      </c>
      <c r="C11" s="17" t="s">
        <v>9</v>
      </c>
    </row>
    <row r="12" spans="1:3" ht="18" customHeight="1" x14ac:dyDescent="0.4">
      <c r="A12" s="18">
        <v>1</v>
      </c>
      <c r="B12" s="19" t="s">
        <v>10</v>
      </c>
      <c r="C12" s="20"/>
    </row>
    <row r="13" spans="1:3" ht="18" customHeight="1" x14ac:dyDescent="0.4">
      <c r="A13" s="18">
        <v>2</v>
      </c>
      <c r="B13" s="19" t="s">
        <v>11</v>
      </c>
      <c r="C13" s="20"/>
    </row>
    <row r="14" spans="1:3" ht="18" customHeight="1" x14ac:dyDescent="0.4">
      <c r="A14" s="18">
        <v>3</v>
      </c>
      <c r="B14" s="19" t="s">
        <v>12</v>
      </c>
      <c r="C14" s="20"/>
    </row>
    <row r="15" spans="1:3" ht="18" customHeight="1" x14ac:dyDescent="0.4">
      <c r="A15" s="18">
        <v>4</v>
      </c>
      <c r="B15" s="19" t="s">
        <v>13</v>
      </c>
      <c r="C15" s="20"/>
    </row>
    <row r="16" spans="1:3" ht="18" customHeight="1" x14ac:dyDescent="0.4">
      <c r="A16" s="18">
        <v>5</v>
      </c>
      <c r="B16" s="19" t="s">
        <v>14</v>
      </c>
      <c r="C16" s="20"/>
    </row>
    <row r="17" spans="1:3" ht="18" customHeight="1" x14ac:dyDescent="0.4">
      <c r="A17" s="18">
        <v>6</v>
      </c>
      <c r="B17" s="19" t="s">
        <v>15</v>
      </c>
      <c r="C17" s="20"/>
    </row>
    <row r="18" spans="1:3" ht="18" customHeight="1" x14ac:dyDescent="0.4">
      <c r="A18" s="18">
        <v>7</v>
      </c>
      <c r="B18" s="19" t="s">
        <v>16</v>
      </c>
      <c r="C18" s="20"/>
    </row>
    <row r="19" spans="1:3" ht="18" customHeight="1" x14ac:dyDescent="0.4">
      <c r="A19" s="18">
        <v>8</v>
      </c>
      <c r="B19" s="19" t="s">
        <v>17</v>
      </c>
      <c r="C19" s="20"/>
    </row>
    <row r="20" spans="1:3" ht="18" customHeight="1" x14ac:dyDescent="0.4">
      <c r="A20" s="18">
        <v>9</v>
      </c>
      <c r="B20" s="19" t="s">
        <v>18</v>
      </c>
      <c r="C20" s="20"/>
    </row>
    <row r="21" spans="1:3" ht="18" customHeight="1" x14ac:dyDescent="0.4">
      <c r="A21" s="18">
        <v>10</v>
      </c>
      <c r="B21" s="19" t="s">
        <v>19</v>
      </c>
      <c r="C21" s="20"/>
    </row>
    <row r="23" spans="1:3" ht="21.75" customHeight="1" x14ac:dyDescent="0.4">
      <c r="A23" s="10" t="s">
        <v>20</v>
      </c>
      <c r="B23" s="10"/>
      <c r="C23" s="10"/>
    </row>
    <row r="24" spans="1:3" x14ac:dyDescent="0.4">
      <c r="A24" s="8" t="s">
        <v>21</v>
      </c>
      <c r="B24" s="8"/>
      <c r="C24" s="8"/>
    </row>
    <row r="25" spans="1:3" ht="18" customHeight="1" x14ac:dyDescent="0.4">
      <c r="A25" s="17" t="s">
        <v>7</v>
      </c>
      <c r="B25" s="17" t="s">
        <v>22</v>
      </c>
      <c r="C25" s="17" t="s">
        <v>23</v>
      </c>
    </row>
    <row r="26" spans="1:3" ht="19.5" customHeight="1" x14ac:dyDescent="0.4">
      <c r="A26" s="7" t="s">
        <v>10</v>
      </c>
      <c r="B26" s="7"/>
      <c r="C26" s="7"/>
    </row>
    <row r="27" spans="1:3" ht="84" customHeight="1" x14ac:dyDescent="0.4">
      <c r="A27" s="21">
        <v>1</v>
      </c>
      <c r="B27" s="22" t="s">
        <v>24</v>
      </c>
      <c r="C27" s="23"/>
    </row>
    <row r="29" spans="1:3" ht="84" customHeight="1" x14ac:dyDescent="0.4">
      <c r="A29" s="21">
        <v>2</v>
      </c>
      <c r="B29" s="22" t="s">
        <v>25</v>
      </c>
      <c r="C29" s="23"/>
    </row>
    <row r="31" spans="1:3" ht="33.75" customHeight="1" x14ac:dyDescent="0.4">
      <c r="A31" s="21">
        <v>3</v>
      </c>
      <c r="B31" s="22" t="s">
        <v>26</v>
      </c>
      <c r="C31" s="23"/>
    </row>
    <row r="33" spans="1:3" ht="84" customHeight="1" x14ac:dyDescent="0.4">
      <c r="A33" s="21">
        <v>4</v>
      </c>
      <c r="B33" s="22" t="s">
        <v>27</v>
      </c>
      <c r="C33" s="23"/>
    </row>
    <row r="35" spans="1:3" ht="19.5" customHeight="1" x14ac:dyDescent="0.4">
      <c r="A35" s="7" t="s">
        <v>11</v>
      </c>
      <c r="B35" s="7"/>
      <c r="C35" s="7"/>
    </row>
    <row r="36" spans="1:3" ht="84" customHeight="1" x14ac:dyDescent="0.4">
      <c r="A36" s="21">
        <v>5</v>
      </c>
      <c r="B36" s="22" t="s">
        <v>28</v>
      </c>
      <c r="C36" s="23"/>
    </row>
    <row r="38" spans="1:3" ht="84" customHeight="1" x14ac:dyDescent="0.4">
      <c r="A38" s="21">
        <v>6</v>
      </c>
      <c r="B38" s="22" t="s">
        <v>29</v>
      </c>
      <c r="C38" s="23"/>
    </row>
    <row r="40" spans="1:3" ht="84" customHeight="1" x14ac:dyDescent="0.4">
      <c r="A40" s="21">
        <v>7</v>
      </c>
      <c r="B40" s="22" t="s">
        <v>30</v>
      </c>
      <c r="C40" s="23"/>
    </row>
    <row r="42" spans="1:3" ht="33.75" customHeight="1" x14ac:dyDescent="0.4">
      <c r="A42" s="21">
        <v>8</v>
      </c>
      <c r="B42" s="22" t="s">
        <v>31</v>
      </c>
      <c r="C42" s="23"/>
    </row>
    <row r="44" spans="1:3" ht="19.5" customHeight="1" x14ac:dyDescent="0.4">
      <c r="A44" s="7" t="s">
        <v>12</v>
      </c>
      <c r="B44" s="7"/>
      <c r="C44" s="7"/>
    </row>
    <row r="45" spans="1:3" ht="84" customHeight="1" x14ac:dyDescent="0.4">
      <c r="A45" s="21">
        <v>9</v>
      </c>
      <c r="B45" s="22" t="s">
        <v>32</v>
      </c>
      <c r="C45" s="23"/>
    </row>
    <row r="47" spans="1:3" ht="84" customHeight="1" x14ac:dyDescent="0.4">
      <c r="A47" s="21">
        <v>10</v>
      </c>
      <c r="B47" s="22" t="s">
        <v>33</v>
      </c>
      <c r="C47" s="23"/>
    </row>
    <row r="49" spans="1:3" ht="84" customHeight="1" x14ac:dyDescent="0.4">
      <c r="A49" s="21">
        <v>11</v>
      </c>
      <c r="B49" s="22" t="s">
        <v>34</v>
      </c>
      <c r="C49" s="23"/>
    </row>
    <row r="51" spans="1:3" ht="33.75" customHeight="1" x14ac:dyDescent="0.4">
      <c r="A51" s="21">
        <v>12</v>
      </c>
      <c r="B51" s="22" t="s">
        <v>35</v>
      </c>
      <c r="C51" s="23"/>
    </row>
    <row r="53" spans="1:3" ht="19.5" customHeight="1" x14ac:dyDescent="0.4">
      <c r="A53" s="7" t="s">
        <v>13</v>
      </c>
      <c r="B53" s="7"/>
      <c r="C53" s="7"/>
    </row>
    <row r="54" spans="1:3" ht="84" customHeight="1" x14ac:dyDescent="0.4">
      <c r="A54" s="21">
        <v>13</v>
      </c>
      <c r="B54" s="22" t="s">
        <v>36</v>
      </c>
      <c r="C54" s="23"/>
    </row>
    <row r="56" spans="1:3" ht="84" customHeight="1" x14ac:dyDescent="0.4">
      <c r="A56" s="21">
        <v>14</v>
      </c>
      <c r="B56" s="22" t="s">
        <v>37</v>
      </c>
      <c r="C56" s="23"/>
    </row>
    <row r="58" spans="1:3" ht="84" customHeight="1" x14ac:dyDescent="0.4">
      <c r="A58" s="21">
        <v>15</v>
      </c>
      <c r="B58" s="22" t="s">
        <v>38</v>
      </c>
      <c r="C58" s="23"/>
    </row>
    <row r="60" spans="1:3" ht="33.75" customHeight="1" x14ac:dyDescent="0.4">
      <c r="A60" s="21">
        <v>16</v>
      </c>
      <c r="B60" s="22" t="s">
        <v>39</v>
      </c>
      <c r="C60" s="23"/>
    </row>
    <row r="62" spans="1:3" ht="19.5" customHeight="1" x14ac:dyDescent="0.4">
      <c r="A62" s="7" t="s">
        <v>14</v>
      </c>
      <c r="B62" s="7"/>
      <c r="C62" s="7"/>
    </row>
    <row r="63" spans="1:3" ht="84" customHeight="1" x14ac:dyDescent="0.4">
      <c r="A63" s="21">
        <v>17</v>
      </c>
      <c r="B63" s="22" t="s">
        <v>40</v>
      </c>
      <c r="C63" s="23"/>
    </row>
    <row r="65" spans="1:3" ht="84" customHeight="1" x14ac:dyDescent="0.4">
      <c r="A65" s="21">
        <v>18</v>
      </c>
      <c r="B65" s="22" t="s">
        <v>41</v>
      </c>
      <c r="C65" s="23"/>
    </row>
    <row r="67" spans="1:3" ht="84" customHeight="1" x14ac:dyDescent="0.4">
      <c r="A67" s="21">
        <v>19</v>
      </c>
      <c r="B67" s="22" t="s">
        <v>42</v>
      </c>
      <c r="C67" s="23"/>
    </row>
    <row r="69" spans="1:3" ht="33.75" customHeight="1" x14ac:dyDescent="0.4">
      <c r="A69" s="21">
        <v>20</v>
      </c>
      <c r="B69" s="22" t="s">
        <v>43</v>
      </c>
      <c r="C69" s="23"/>
    </row>
    <row r="71" spans="1:3" ht="19.5" customHeight="1" x14ac:dyDescent="0.4">
      <c r="A71" s="7" t="s">
        <v>15</v>
      </c>
      <c r="B71" s="7"/>
      <c r="C71" s="7"/>
    </row>
    <row r="72" spans="1:3" ht="84" customHeight="1" x14ac:dyDescent="0.4">
      <c r="A72" s="21">
        <v>21</v>
      </c>
      <c r="B72" s="22" t="s">
        <v>44</v>
      </c>
      <c r="C72" s="23"/>
    </row>
    <row r="74" spans="1:3" ht="84" customHeight="1" x14ac:dyDescent="0.4">
      <c r="A74" s="21">
        <v>22</v>
      </c>
      <c r="B74" s="22" t="s">
        <v>45</v>
      </c>
      <c r="C74" s="23"/>
    </row>
    <row r="76" spans="1:3" ht="84" customHeight="1" x14ac:dyDescent="0.4">
      <c r="A76" s="21">
        <v>23</v>
      </c>
      <c r="B76" s="22" t="s">
        <v>46</v>
      </c>
      <c r="C76" s="23"/>
    </row>
    <row r="78" spans="1:3" ht="33.75" customHeight="1" x14ac:dyDescent="0.4">
      <c r="A78" s="21">
        <v>24</v>
      </c>
      <c r="B78" s="22" t="s">
        <v>47</v>
      </c>
      <c r="C78" s="23"/>
    </row>
    <row r="80" spans="1:3" ht="19.5" customHeight="1" x14ac:dyDescent="0.4">
      <c r="A80" s="7" t="s">
        <v>16</v>
      </c>
      <c r="B80" s="7"/>
      <c r="C80" s="7"/>
    </row>
    <row r="81" spans="1:3" ht="84" customHeight="1" x14ac:dyDescent="0.4">
      <c r="A81" s="21">
        <v>25</v>
      </c>
      <c r="B81" s="22" t="s">
        <v>48</v>
      </c>
      <c r="C81" s="23"/>
    </row>
    <row r="83" spans="1:3" ht="84" customHeight="1" x14ac:dyDescent="0.4">
      <c r="A83" s="21">
        <v>26</v>
      </c>
      <c r="B83" s="22" t="s">
        <v>49</v>
      </c>
      <c r="C83" s="23"/>
    </row>
    <row r="85" spans="1:3" ht="84" customHeight="1" x14ac:dyDescent="0.4">
      <c r="A85" s="21">
        <v>27</v>
      </c>
      <c r="B85" s="22" t="s">
        <v>50</v>
      </c>
      <c r="C85" s="23"/>
    </row>
    <row r="87" spans="1:3" ht="33.75" customHeight="1" x14ac:dyDescent="0.4">
      <c r="A87" s="21">
        <v>28</v>
      </c>
      <c r="B87" s="22" t="s">
        <v>51</v>
      </c>
      <c r="C87" s="23"/>
    </row>
    <row r="89" spans="1:3" ht="19.5" customHeight="1" x14ac:dyDescent="0.4">
      <c r="A89" s="7" t="s">
        <v>17</v>
      </c>
      <c r="B89" s="7"/>
      <c r="C89" s="7"/>
    </row>
    <row r="90" spans="1:3" ht="84" customHeight="1" x14ac:dyDescent="0.4">
      <c r="A90" s="21">
        <v>29</v>
      </c>
      <c r="B90" s="22" t="s">
        <v>52</v>
      </c>
      <c r="C90" s="23"/>
    </row>
    <row r="92" spans="1:3" ht="84" customHeight="1" x14ac:dyDescent="0.4">
      <c r="A92" s="21">
        <v>30</v>
      </c>
      <c r="B92" s="22" t="s">
        <v>53</v>
      </c>
      <c r="C92" s="23"/>
    </row>
    <row r="94" spans="1:3" ht="84" customHeight="1" x14ac:dyDescent="0.4">
      <c r="A94" s="21">
        <v>31</v>
      </c>
      <c r="B94" s="22" t="s">
        <v>54</v>
      </c>
      <c r="C94" s="23"/>
    </row>
    <row r="96" spans="1:3" ht="33.75" customHeight="1" x14ac:dyDescent="0.4">
      <c r="A96" s="21">
        <v>32</v>
      </c>
      <c r="B96" s="22" t="s">
        <v>55</v>
      </c>
      <c r="C96" s="23"/>
    </row>
    <row r="98" spans="1:3" ht="19.5" customHeight="1" x14ac:dyDescent="0.4">
      <c r="A98" s="7" t="s">
        <v>18</v>
      </c>
      <c r="B98" s="7"/>
      <c r="C98" s="7"/>
    </row>
    <row r="99" spans="1:3" ht="84" customHeight="1" x14ac:dyDescent="0.4">
      <c r="A99" s="21">
        <v>33</v>
      </c>
      <c r="B99" s="22" t="s">
        <v>56</v>
      </c>
      <c r="C99" s="23"/>
    </row>
    <row r="101" spans="1:3" ht="84" customHeight="1" x14ac:dyDescent="0.4">
      <c r="A101" s="21">
        <v>34</v>
      </c>
      <c r="B101" s="22" t="s">
        <v>57</v>
      </c>
      <c r="C101" s="23"/>
    </row>
    <row r="103" spans="1:3" ht="33.75" customHeight="1" x14ac:dyDescent="0.4">
      <c r="A103" s="21">
        <v>35</v>
      </c>
      <c r="B103" s="22" t="s">
        <v>58</v>
      </c>
      <c r="C103" s="23"/>
    </row>
    <row r="105" spans="1:3" ht="84" customHeight="1" x14ac:dyDescent="0.4">
      <c r="A105" s="21">
        <v>36</v>
      </c>
      <c r="B105" s="22" t="s">
        <v>59</v>
      </c>
      <c r="C105" s="23"/>
    </row>
    <row r="107" spans="1:3" ht="19.5" customHeight="1" x14ac:dyDescent="0.4">
      <c r="A107" s="7" t="s">
        <v>19</v>
      </c>
      <c r="B107" s="7"/>
      <c r="C107" s="7"/>
    </row>
    <row r="108" spans="1:3" ht="84" customHeight="1" x14ac:dyDescent="0.4">
      <c r="A108" s="21">
        <v>37</v>
      </c>
      <c r="B108" s="22" t="s">
        <v>60</v>
      </c>
      <c r="C108" s="23"/>
    </row>
    <row r="110" spans="1:3" ht="84" customHeight="1" x14ac:dyDescent="0.4">
      <c r="A110" s="21">
        <v>38</v>
      </c>
      <c r="B110" s="22" t="s">
        <v>61</v>
      </c>
      <c r="C110" s="23"/>
    </row>
    <row r="112" spans="1:3" ht="84" customHeight="1" x14ac:dyDescent="0.4">
      <c r="A112" s="21">
        <v>39</v>
      </c>
      <c r="B112" s="22" t="s">
        <v>62</v>
      </c>
      <c r="C112" s="23"/>
    </row>
    <row r="114" spans="1:3" ht="33.75" customHeight="1" x14ac:dyDescent="0.4">
      <c r="A114" s="21">
        <v>40</v>
      </c>
      <c r="B114" s="22" t="s">
        <v>63</v>
      </c>
      <c r="C114" s="23"/>
    </row>
    <row r="116" spans="1:3" x14ac:dyDescent="0.4">
      <c r="A116" s="6" t="s">
        <v>64</v>
      </c>
      <c r="B116" s="6"/>
      <c r="C116" s="6"/>
    </row>
  </sheetData>
  <mergeCells count="19">
    <mergeCell ref="A89:C89"/>
    <mergeCell ref="A98:C98"/>
    <mergeCell ref="A107:C107"/>
    <mergeCell ref="A116:C116"/>
    <mergeCell ref="A44:C44"/>
    <mergeCell ref="A53:C53"/>
    <mergeCell ref="A62:C62"/>
    <mergeCell ref="A71:C71"/>
    <mergeCell ref="A80:C80"/>
    <mergeCell ref="A10:C10"/>
    <mergeCell ref="A23:C23"/>
    <mergeCell ref="A24:C24"/>
    <mergeCell ref="A26:C26"/>
    <mergeCell ref="A35:C35"/>
    <mergeCell ref="A1:C1"/>
    <mergeCell ref="A2:C2"/>
    <mergeCell ref="A6:C6"/>
    <mergeCell ref="A8:C8"/>
    <mergeCell ref="A9:C9"/>
  </mergeCells>
  <dataValidations count="3">
    <dataValidation type="list" allowBlank="1" sqref="C27 C29 C33 C36 C38 C40 C45 C47 C49 C54 C56 C58 C63 C65 C67 C72 C74 C76 C81 C83 C85 C90 C92 C94 C99 C101 C105 C108 C110 C112" xr:uid="{00000000-0002-0000-0000-000000000000}">
      <formula1>"A,B,C,D"</formula1>
      <formula2>0</formula2>
    </dataValidation>
    <dataValidation type="list" allowBlank="1" sqref="C31 C42 C51 C60 C69 C78 C87 C96 C103 C114" xr:uid="{00000000-0002-0000-0000-000001000000}">
      <formula1>"True,False"</formula1>
      <formula2>0</formula2>
    </dataValidation>
    <dataValidation type="list" allowBlank="1" sqref="C12:C21" xr:uid="{00000000-0002-0000-0000-000002000000}">
      <formula1>"A - Expert,B - Proficient,C - Some skills,D - Limited to no skills"</formula1>
      <formula2>0</formula2>
    </dataValidation>
  </dataValidations>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32"/>
  <sheetViews>
    <sheetView showGridLines="0" zoomScaleNormal="100" workbookViewId="0">
      <selection activeCell="I10" sqref="I10"/>
    </sheetView>
  </sheetViews>
  <sheetFormatPr defaultColWidth="8.69140625" defaultRowHeight="14.6" x14ac:dyDescent="0.4"/>
  <cols>
    <col min="1" max="1" width="3" customWidth="1"/>
    <col min="2" max="2" width="30" customWidth="1"/>
    <col min="3" max="3" width="12" customWidth="1"/>
    <col min="4" max="4" width="20" customWidth="1"/>
    <col min="5" max="5" width="11" customWidth="1"/>
    <col min="6" max="6" width="18" customWidth="1"/>
  </cols>
  <sheetData>
    <row r="1" spans="2:6" ht="22.75" x14ac:dyDescent="0.55000000000000004">
      <c r="B1" s="5" t="s">
        <v>65</v>
      </c>
      <c r="C1" s="5"/>
      <c r="D1" s="5"/>
      <c r="E1" s="5"/>
      <c r="F1" s="5"/>
    </row>
    <row r="2" spans="2:6" x14ac:dyDescent="0.4">
      <c r="B2" s="4" t="s">
        <v>66</v>
      </c>
      <c r="C2" s="4"/>
      <c r="D2" s="4"/>
      <c r="E2" s="4"/>
      <c r="F2" s="4"/>
    </row>
    <row r="4" spans="2:6" x14ac:dyDescent="0.4">
      <c r="B4" s="24" t="s">
        <v>67</v>
      </c>
      <c r="C4" s="25">
        <f>Assessment!C3</f>
        <v>0</v>
      </c>
    </row>
    <row r="5" spans="2:6" x14ac:dyDescent="0.4">
      <c r="B5" s="24" t="s">
        <v>3</v>
      </c>
      <c r="C5" s="25">
        <f>Assessment!C4</f>
        <v>0</v>
      </c>
    </row>
    <row r="6" spans="2:6" x14ac:dyDescent="0.4">
      <c r="B6" s="24" t="s">
        <v>68</v>
      </c>
      <c r="C6" s="3" t="str">
        <f>Key!H4&amp;" of 10 skills rated, "&amp;Key!H1&amp;" of 40 questions answered"</f>
        <v>0 of 10 skills rated, 0 of 40 questions answered</v>
      </c>
      <c r="D6" s="3"/>
      <c r="E6" s="3"/>
      <c r="F6" s="3"/>
    </row>
    <row r="8" spans="2:6" ht="24" customHeight="1" x14ac:dyDescent="0.4">
      <c r="B8" s="2" t="s">
        <v>69</v>
      </c>
      <c r="C8" s="2"/>
      <c r="D8" s="2"/>
      <c r="E8" s="2"/>
      <c r="F8" s="2"/>
    </row>
    <row r="9" spans="2:6" ht="21.75" customHeight="1" x14ac:dyDescent="0.4">
      <c r="B9" s="24" t="s">
        <v>70</v>
      </c>
      <c r="C9" s="1" t="str">
        <f>IF(Key!H1=0,"Not started",Key!H2&amp;" / 40   ("&amp;TEXT(Key!H3,"0%")&amp;")")</f>
        <v>Not started</v>
      </c>
      <c r="D9" s="1"/>
      <c r="E9" s="1"/>
      <c r="F9" s="1"/>
    </row>
    <row r="10" spans="2:6" ht="21.75" customHeight="1" x14ac:dyDescent="0.4">
      <c r="B10" s="24" t="s">
        <v>71</v>
      </c>
      <c r="C10" s="1" t="str">
        <f>IF(Key!H4=0,"Not rated",TEXT(Key!H7,"0%")&amp;" average confidence")</f>
        <v>Not rated</v>
      </c>
      <c r="D10" s="1"/>
      <c r="E10" s="1"/>
      <c r="F10" s="1"/>
    </row>
    <row r="11" spans="2:6" ht="21.75" customHeight="1" x14ac:dyDescent="0.4">
      <c r="B11" s="26" t="s">
        <v>72</v>
      </c>
      <c r="C11" s="31" t="str">
        <f>IF(AND(Key!H1=0,Key!H4=0),"Not started yet",TEXT(Key!H8,"0%"))</f>
        <v>Not started yet</v>
      </c>
      <c r="D11" s="31"/>
      <c r="E11" s="31"/>
      <c r="F11" s="31"/>
    </row>
    <row r="12" spans="2:6" x14ac:dyDescent="0.4">
      <c r="B12" s="32" t="s">
        <v>73</v>
      </c>
      <c r="C12" s="32"/>
      <c r="D12" s="32"/>
      <c r="E12" s="32"/>
      <c r="F12" s="32"/>
    </row>
    <row r="13" spans="2:6" ht="24" customHeight="1" x14ac:dyDescent="0.4">
      <c r="B13" s="24" t="s">
        <v>74</v>
      </c>
      <c r="C13" s="33" t="s">
        <v>75</v>
      </c>
      <c r="D13" s="33"/>
      <c r="E13" s="33"/>
      <c r="F13" s="33"/>
    </row>
    <row r="14" spans="2:6" ht="30" customHeight="1" x14ac:dyDescent="0.4">
      <c r="B14" s="26" t="s">
        <v>76</v>
      </c>
      <c r="C14" s="34" t="str">
        <f>IF(AND(Key!H1=0,Key!H4=0),"-",IF(Key!H8&gt;=0.8,"Excel Financial Modeling",IF(Key!H8&gt;=0.5,"Excel Macro VBA Programming","Excel Formulas and Functions")))</f>
        <v>-</v>
      </c>
      <c r="D14" s="34"/>
      <c r="E14" s="34"/>
      <c r="F14" s="34"/>
    </row>
    <row r="15" spans="2:6" ht="45.75" customHeight="1" x14ac:dyDescent="0.4">
      <c r="B15" s="35" t="str">
        <f>IF(AND(Key!H1=0,Key!H4=0),"Complete both parts on the Assessment tab to see your placement.",IF(Key!H8&gt;=0.8,"You have shown strong command of this material - you may be ready to move on to Excel Financial Modeling. Review any focus areas below first.",IF(Key!H8&gt;=0.5,"Excel Macro VBA Programming is a great fit - you have a foundation and the class will fill the gaps shown below.","We would suggest building more fundamentals first - consider Excel Formulas and Functions - though this class will also review the basics.")))</f>
        <v>Complete both parts on the Assessment tab to see your placement.</v>
      </c>
      <c r="C15" s="35"/>
      <c r="D15" s="35"/>
      <c r="E15" s="35"/>
      <c r="F15" s="35"/>
    </row>
    <row r="17" spans="2:6" ht="24" customHeight="1" x14ac:dyDescent="0.4">
      <c r="B17" s="2" t="s">
        <v>77</v>
      </c>
      <c r="C17" s="2"/>
      <c r="D17" s="2"/>
      <c r="E17" s="2"/>
      <c r="F17" s="2"/>
    </row>
    <row r="18" spans="2:6" x14ac:dyDescent="0.4">
      <c r="B18" s="17" t="s">
        <v>78</v>
      </c>
      <c r="C18" s="17" t="s">
        <v>79</v>
      </c>
      <c r="D18" s="17" t="s">
        <v>80</v>
      </c>
      <c r="E18" s="17" t="s">
        <v>81</v>
      </c>
      <c r="F18" s="17" t="s">
        <v>82</v>
      </c>
    </row>
    <row r="19" spans="2:6" ht="18" customHeight="1" x14ac:dyDescent="0.4">
      <c r="B19" s="27" t="s">
        <v>10</v>
      </c>
      <c r="C19" s="28" t="str">
        <f>SUMIF(Key!$B$2:$B$41,B19,Key!$F$2:$F$41)&amp;" / "&amp;COUNTIF(Key!$B$2:$B$41,B19)</f>
        <v>0 / 4</v>
      </c>
      <c r="D19" s="28" t="str">
        <f>VLOOKUP(B19,Key!$J$2:$M$11,4,0)</f>
        <v>Not rated</v>
      </c>
      <c r="E19" s="29">
        <f>Key!$H$5*(SUMIF(Key!$B$2:$B$41,B19,Key!$F$2:$F$41)/COUNTIF(Key!$B$2:$B$41,B19))+Key!$H$6*VLOOKUP(B19,Key!$J$2:$L$11,3,0)</f>
        <v>0</v>
      </c>
      <c r="F19" s="30" t="str">
        <f>IF(AND(Key!$H$1=0,Key!$H$4=0),"-",IF(E19&gt;=0.7,"Solid","Focus area"))</f>
        <v>-</v>
      </c>
    </row>
    <row r="20" spans="2:6" ht="18" customHeight="1" x14ac:dyDescent="0.4">
      <c r="B20" s="27" t="s">
        <v>11</v>
      </c>
      <c r="C20" s="28" t="str">
        <f>SUMIF(Key!$B$2:$B$41,B20,Key!$F$2:$F$41)&amp;" / "&amp;COUNTIF(Key!$B$2:$B$41,B20)</f>
        <v>0 / 4</v>
      </c>
      <c r="D20" s="28" t="str">
        <f>VLOOKUP(B20,Key!$J$2:$M$11,4,0)</f>
        <v>Not rated</v>
      </c>
      <c r="E20" s="29">
        <f>Key!$H$5*(SUMIF(Key!$B$2:$B$41,B20,Key!$F$2:$F$41)/COUNTIF(Key!$B$2:$B$41,B20))+Key!$H$6*VLOOKUP(B20,Key!$J$2:$L$11,3,0)</f>
        <v>0</v>
      </c>
      <c r="F20" s="30" t="str">
        <f>IF(AND(Key!$H$1=0,Key!$H$4=0),"-",IF(E20&gt;=0.7,"Solid","Focus area"))</f>
        <v>-</v>
      </c>
    </row>
    <row r="21" spans="2:6" ht="18" customHeight="1" x14ac:dyDescent="0.4">
      <c r="B21" s="27" t="s">
        <v>12</v>
      </c>
      <c r="C21" s="28" t="str">
        <f>SUMIF(Key!$B$2:$B$41,B21,Key!$F$2:$F$41)&amp;" / "&amp;COUNTIF(Key!$B$2:$B$41,B21)</f>
        <v>0 / 4</v>
      </c>
      <c r="D21" s="28" t="str">
        <f>VLOOKUP(B21,Key!$J$2:$M$11,4,0)</f>
        <v>Not rated</v>
      </c>
      <c r="E21" s="29">
        <f>Key!$H$5*(SUMIF(Key!$B$2:$B$41,B21,Key!$F$2:$F$41)/COUNTIF(Key!$B$2:$B$41,B21))+Key!$H$6*VLOOKUP(B21,Key!$J$2:$L$11,3,0)</f>
        <v>0</v>
      </c>
      <c r="F21" s="30" t="str">
        <f>IF(AND(Key!$H$1=0,Key!$H$4=0),"-",IF(E21&gt;=0.7,"Solid","Focus area"))</f>
        <v>-</v>
      </c>
    </row>
    <row r="22" spans="2:6" ht="18" customHeight="1" x14ac:dyDescent="0.4">
      <c r="B22" s="27" t="s">
        <v>13</v>
      </c>
      <c r="C22" s="28" t="str">
        <f>SUMIF(Key!$B$2:$B$41,B22,Key!$F$2:$F$41)&amp;" / "&amp;COUNTIF(Key!$B$2:$B$41,B22)</f>
        <v>0 / 4</v>
      </c>
      <c r="D22" s="28" t="str">
        <f>VLOOKUP(B22,Key!$J$2:$M$11,4,0)</f>
        <v>Not rated</v>
      </c>
      <c r="E22" s="29">
        <f>Key!$H$5*(SUMIF(Key!$B$2:$B$41,B22,Key!$F$2:$F$41)/COUNTIF(Key!$B$2:$B$41,B22))+Key!$H$6*VLOOKUP(B22,Key!$J$2:$L$11,3,0)</f>
        <v>0</v>
      </c>
      <c r="F22" s="30" t="str">
        <f>IF(AND(Key!$H$1=0,Key!$H$4=0),"-",IF(E22&gt;=0.7,"Solid","Focus area"))</f>
        <v>-</v>
      </c>
    </row>
    <row r="23" spans="2:6" ht="18" customHeight="1" x14ac:dyDescent="0.4">
      <c r="B23" s="27" t="s">
        <v>14</v>
      </c>
      <c r="C23" s="28" t="str">
        <f>SUMIF(Key!$B$2:$B$41,B23,Key!$F$2:$F$41)&amp;" / "&amp;COUNTIF(Key!$B$2:$B$41,B23)</f>
        <v>0 / 4</v>
      </c>
      <c r="D23" s="28" t="str">
        <f>VLOOKUP(B23,Key!$J$2:$M$11,4,0)</f>
        <v>Not rated</v>
      </c>
      <c r="E23" s="29">
        <f>Key!$H$5*(SUMIF(Key!$B$2:$B$41,B23,Key!$F$2:$F$41)/COUNTIF(Key!$B$2:$B$41,B23))+Key!$H$6*VLOOKUP(B23,Key!$J$2:$L$11,3,0)</f>
        <v>0</v>
      </c>
      <c r="F23" s="30" t="str">
        <f>IF(AND(Key!$H$1=0,Key!$H$4=0),"-",IF(E23&gt;=0.7,"Solid","Focus area"))</f>
        <v>-</v>
      </c>
    </row>
    <row r="24" spans="2:6" ht="18" customHeight="1" x14ac:dyDescent="0.4">
      <c r="B24" s="27" t="s">
        <v>15</v>
      </c>
      <c r="C24" s="28" t="str">
        <f>SUMIF(Key!$B$2:$B$41,B24,Key!$F$2:$F$41)&amp;" / "&amp;COUNTIF(Key!$B$2:$B$41,B24)</f>
        <v>0 / 4</v>
      </c>
      <c r="D24" s="28" t="str">
        <f>VLOOKUP(B24,Key!$J$2:$M$11,4,0)</f>
        <v>Not rated</v>
      </c>
      <c r="E24" s="29">
        <f>Key!$H$5*(SUMIF(Key!$B$2:$B$41,B24,Key!$F$2:$F$41)/COUNTIF(Key!$B$2:$B$41,B24))+Key!$H$6*VLOOKUP(B24,Key!$J$2:$L$11,3,0)</f>
        <v>0</v>
      </c>
      <c r="F24" s="30" t="str">
        <f>IF(AND(Key!$H$1=0,Key!$H$4=0),"-",IF(E24&gt;=0.7,"Solid","Focus area"))</f>
        <v>-</v>
      </c>
    </row>
    <row r="25" spans="2:6" ht="18" customHeight="1" x14ac:dyDescent="0.4">
      <c r="B25" s="27" t="s">
        <v>16</v>
      </c>
      <c r="C25" s="28" t="str">
        <f>SUMIF(Key!$B$2:$B$41,B25,Key!$F$2:$F$41)&amp;" / "&amp;COUNTIF(Key!$B$2:$B$41,B25)</f>
        <v>0 / 4</v>
      </c>
      <c r="D25" s="28" t="str">
        <f>VLOOKUP(B25,Key!$J$2:$M$11,4,0)</f>
        <v>Not rated</v>
      </c>
      <c r="E25" s="29">
        <f>Key!$H$5*(SUMIF(Key!$B$2:$B$41,B25,Key!$F$2:$F$41)/COUNTIF(Key!$B$2:$B$41,B25))+Key!$H$6*VLOOKUP(B25,Key!$J$2:$L$11,3,0)</f>
        <v>0</v>
      </c>
      <c r="F25" s="30" t="str">
        <f>IF(AND(Key!$H$1=0,Key!$H$4=0),"-",IF(E25&gt;=0.7,"Solid","Focus area"))</f>
        <v>-</v>
      </c>
    </row>
    <row r="26" spans="2:6" ht="18" customHeight="1" x14ac:dyDescent="0.4">
      <c r="B26" s="27" t="s">
        <v>17</v>
      </c>
      <c r="C26" s="28" t="str">
        <f>SUMIF(Key!$B$2:$B$41,B26,Key!$F$2:$F$41)&amp;" / "&amp;COUNTIF(Key!$B$2:$B$41,B26)</f>
        <v>0 / 4</v>
      </c>
      <c r="D26" s="28" t="str">
        <f>VLOOKUP(B26,Key!$J$2:$M$11,4,0)</f>
        <v>Not rated</v>
      </c>
      <c r="E26" s="29">
        <f>Key!$H$5*(SUMIF(Key!$B$2:$B$41,B26,Key!$F$2:$F$41)/COUNTIF(Key!$B$2:$B$41,B26))+Key!$H$6*VLOOKUP(B26,Key!$J$2:$L$11,3,0)</f>
        <v>0</v>
      </c>
      <c r="F26" s="30" t="str">
        <f>IF(AND(Key!$H$1=0,Key!$H$4=0),"-",IF(E26&gt;=0.7,"Solid","Focus area"))</f>
        <v>-</v>
      </c>
    </row>
    <row r="27" spans="2:6" ht="18" customHeight="1" x14ac:dyDescent="0.4">
      <c r="B27" s="27" t="s">
        <v>18</v>
      </c>
      <c r="C27" s="28" t="str">
        <f>SUMIF(Key!$B$2:$B$41,B27,Key!$F$2:$F$41)&amp;" / "&amp;COUNTIF(Key!$B$2:$B$41,B27)</f>
        <v>0 / 4</v>
      </c>
      <c r="D27" s="28" t="str">
        <f>VLOOKUP(B27,Key!$J$2:$M$11,4,0)</f>
        <v>Not rated</v>
      </c>
      <c r="E27" s="29">
        <f>Key!$H$5*(SUMIF(Key!$B$2:$B$41,B27,Key!$F$2:$F$41)/COUNTIF(Key!$B$2:$B$41,B27))+Key!$H$6*VLOOKUP(B27,Key!$J$2:$L$11,3,0)</f>
        <v>0</v>
      </c>
      <c r="F27" s="30" t="str">
        <f>IF(AND(Key!$H$1=0,Key!$H$4=0),"-",IF(E27&gt;=0.7,"Solid","Focus area"))</f>
        <v>-</v>
      </c>
    </row>
    <row r="28" spans="2:6" ht="18" customHeight="1" x14ac:dyDescent="0.4">
      <c r="B28" s="27" t="s">
        <v>19</v>
      </c>
      <c r="C28" s="28" t="str">
        <f>SUMIF(Key!$B$2:$B$41,B28,Key!$F$2:$F$41)&amp;" / "&amp;COUNTIF(Key!$B$2:$B$41,B28)</f>
        <v>0 / 4</v>
      </c>
      <c r="D28" s="28" t="str">
        <f>VLOOKUP(B28,Key!$J$2:$M$11,4,0)</f>
        <v>Not rated</v>
      </c>
      <c r="E28" s="29">
        <f>Key!$H$5*(SUMIF(Key!$B$2:$B$41,B28,Key!$F$2:$F$41)/COUNTIF(Key!$B$2:$B$41,B28))+Key!$H$6*VLOOKUP(B28,Key!$J$2:$L$11,3,0)</f>
        <v>0</v>
      </c>
      <c r="F28" s="30" t="str">
        <f>IF(AND(Key!$H$1=0,Key!$H$4=0),"-",IF(E28&gt;=0.7,"Solid","Focus area"))</f>
        <v>-</v>
      </c>
    </row>
    <row r="30" spans="2:6" ht="31.5" customHeight="1" x14ac:dyDescent="0.4">
      <c r="B30" s="36" t="s">
        <v>83</v>
      </c>
      <c r="C30" s="36"/>
      <c r="D30" s="36"/>
      <c r="E30" s="36"/>
      <c r="F30" s="36"/>
    </row>
    <row r="32" spans="2:6" x14ac:dyDescent="0.4">
      <c r="B32" s="6" t="s">
        <v>64</v>
      </c>
      <c r="C32" s="6"/>
      <c r="D32" s="6"/>
      <c r="E32" s="6"/>
      <c r="F32" s="6"/>
    </row>
  </sheetData>
  <mergeCells count="14">
    <mergeCell ref="B15:F15"/>
    <mergeCell ref="B17:F17"/>
    <mergeCell ref="B30:F30"/>
    <mergeCell ref="B32:F32"/>
    <mergeCell ref="C10:F10"/>
    <mergeCell ref="C11:F11"/>
    <mergeCell ref="B12:F12"/>
    <mergeCell ref="C13:F13"/>
    <mergeCell ref="C14:F14"/>
    <mergeCell ref="B1:F1"/>
    <mergeCell ref="B2:F2"/>
    <mergeCell ref="C6:F6"/>
    <mergeCell ref="B8:F8"/>
    <mergeCell ref="C9:F9"/>
  </mergeCells>
  <conditionalFormatting sqref="F19:F28">
    <cfRule type="cellIs" dxfId="1" priority="2" operator="equal">
      <formula>"Focus area"</formula>
    </cfRule>
    <cfRule type="cellIs" dxfId="0" priority="3" operator="equal">
      <formula>"Solid"</formula>
    </cfRule>
  </conditionalFormatting>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1"/>
  <sheetViews>
    <sheetView zoomScaleNormal="100" workbookViewId="0"/>
  </sheetViews>
  <sheetFormatPr defaultColWidth="8.69140625" defaultRowHeight="14.6" x14ac:dyDescent="0.4"/>
  <sheetData>
    <row r="1" spans="1:13" x14ac:dyDescent="0.4">
      <c r="A1" t="s">
        <v>84</v>
      </c>
      <c r="B1" t="s">
        <v>78</v>
      </c>
      <c r="C1" t="s">
        <v>85</v>
      </c>
      <c r="D1" t="s">
        <v>86</v>
      </c>
      <c r="E1" t="s">
        <v>87</v>
      </c>
      <c r="F1" t="s">
        <v>88</v>
      </c>
      <c r="G1" t="s">
        <v>89</v>
      </c>
      <c r="H1">
        <f>COUNTA(Assessment!C27:C114)</f>
        <v>0</v>
      </c>
      <c r="J1" t="s">
        <v>78</v>
      </c>
      <c r="K1" t="s">
        <v>90</v>
      </c>
      <c r="L1" t="s">
        <v>91</v>
      </c>
      <c r="M1" t="s">
        <v>92</v>
      </c>
    </row>
    <row r="2" spans="1:13" x14ac:dyDescent="0.4">
      <c r="A2">
        <v>1</v>
      </c>
      <c r="B2" t="s">
        <v>10</v>
      </c>
      <c r="C2" t="s">
        <v>93</v>
      </c>
      <c r="D2" t="s">
        <v>94</v>
      </c>
      <c r="E2">
        <f>Assessment!C27</f>
        <v>0</v>
      </c>
      <c r="F2">
        <f>IF(IF(ISLOGICAL(Assessment!C27),IF(Assessment!C27,"TRUE","FALSE"),UPPER(TRIM(Assessment!C27&amp;"")))=UPPER(TRIM($D2&amp;"")),1,0)</f>
        <v>0</v>
      </c>
      <c r="G2" t="s">
        <v>95</v>
      </c>
      <c r="H2">
        <f>SUM(F2:F41)</f>
        <v>0</v>
      </c>
      <c r="J2" t="s">
        <v>10</v>
      </c>
      <c r="K2">
        <f>IF(LEFT(Assessment!C12,1)="A",3,IF(LEFT(Assessment!C12,1)="B",2,IF(LEFT(Assessment!C12,1)="C",1,0)))</f>
        <v>0</v>
      </c>
      <c r="L2">
        <f t="shared" ref="L2:L11" si="0">K2/3</f>
        <v>0</v>
      </c>
      <c r="M2" t="str">
        <f>IF(Assessment!C12="","Not rated",Assessment!C12)</f>
        <v>Not rated</v>
      </c>
    </row>
    <row r="3" spans="1:13" x14ac:dyDescent="0.4">
      <c r="A3">
        <v>2</v>
      </c>
      <c r="B3" t="s">
        <v>10</v>
      </c>
      <c r="C3" t="s">
        <v>93</v>
      </c>
      <c r="D3" t="s">
        <v>94</v>
      </c>
      <c r="E3">
        <f>Assessment!C29</f>
        <v>0</v>
      </c>
      <c r="F3">
        <f>IF(IF(ISLOGICAL(Assessment!C29),IF(Assessment!C29,"TRUE","FALSE"),UPPER(TRIM(Assessment!C29&amp;"")))=UPPER(TRIM($D3&amp;"")),1,0)</f>
        <v>0</v>
      </c>
      <c r="G3" t="s">
        <v>96</v>
      </c>
      <c r="H3">
        <f>H2/40</f>
        <v>0</v>
      </c>
      <c r="J3" t="s">
        <v>11</v>
      </c>
      <c r="K3">
        <f>IF(LEFT(Assessment!C13,1)="A",3,IF(LEFT(Assessment!C13,1)="B",2,IF(LEFT(Assessment!C13,1)="C",1,0)))</f>
        <v>0</v>
      </c>
      <c r="L3">
        <f t="shared" si="0"/>
        <v>0</v>
      </c>
      <c r="M3" t="str">
        <f>IF(Assessment!C13="","Not rated",Assessment!C13)</f>
        <v>Not rated</v>
      </c>
    </row>
    <row r="4" spans="1:13" x14ac:dyDescent="0.4">
      <c r="A4">
        <v>3</v>
      </c>
      <c r="B4" t="s">
        <v>10</v>
      </c>
      <c r="C4" t="s">
        <v>97</v>
      </c>
      <c r="D4" t="s">
        <v>98</v>
      </c>
      <c r="E4">
        <f>Assessment!C31</f>
        <v>0</v>
      </c>
      <c r="F4">
        <f>IF(IF(ISLOGICAL(Assessment!C31),IF(Assessment!C31,"TRUE","FALSE"),UPPER(TRIM(Assessment!C31&amp;"")))=UPPER(TRIM($D4&amp;"")),1,0)</f>
        <v>0</v>
      </c>
      <c r="G4" t="s">
        <v>99</v>
      </c>
      <c r="H4">
        <f>COUNTA(Assessment!C12:C21)</f>
        <v>0</v>
      </c>
      <c r="J4" t="s">
        <v>12</v>
      </c>
      <c r="K4">
        <f>IF(LEFT(Assessment!C14,1)="A",3,IF(LEFT(Assessment!C14,1)="B",2,IF(LEFT(Assessment!C14,1)="C",1,0)))</f>
        <v>0</v>
      </c>
      <c r="L4">
        <f t="shared" si="0"/>
        <v>0</v>
      </c>
      <c r="M4" t="str">
        <f>IF(Assessment!C14="","Not rated",Assessment!C14)</f>
        <v>Not rated</v>
      </c>
    </row>
    <row r="5" spans="1:13" x14ac:dyDescent="0.4">
      <c r="A5">
        <v>4</v>
      </c>
      <c r="B5" t="s">
        <v>10</v>
      </c>
      <c r="C5" t="s">
        <v>93</v>
      </c>
      <c r="D5" t="s">
        <v>94</v>
      </c>
      <c r="E5">
        <f>Assessment!C33</f>
        <v>0</v>
      </c>
      <c r="F5">
        <f>IF(IF(ISLOGICAL(Assessment!C33),IF(Assessment!C33,"TRUE","FALSE"),UPPER(TRIM(Assessment!C33&amp;"")))=UPPER(TRIM($D5&amp;"")),1,0)</f>
        <v>0</v>
      </c>
      <c r="G5" t="s">
        <v>100</v>
      </c>
      <c r="H5">
        <v>0.7</v>
      </c>
      <c r="J5" t="s">
        <v>13</v>
      </c>
      <c r="K5">
        <f>IF(LEFT(Assessment!C15,1)="A",3,IF(LEFT(Assessment!C15,1)="B",2,IF(LEFT(Assessment!C15,1)="C",1,0)))</f>
        <v>0</v>
      </c>
      <c r="L5">
        <f t="shared" si="0"/>
        <v>0</v>
      </c>
      <c r="M5" t="str">
        <f>IF(Assessment!C15="","Not rated",Assessment!C15)</f>
        <v>Not rated</v>
      </c>
    </row>
    <row r="6" spans="1:13" x14ac:dyDescent="0.4">
      <c r="A6">
        <v>5</v>
      </c>
      <c r="B6" t="s">
        <v>11</v>
      </c>
      <c r="C6" t="s">
        <v>93</v>
      </c>
      <c r="D6" t="s">
        <v>94</v>
      </c>
      <c r="E6">
        <f>Assessment!C36</f>
        <v>0</v>
      </c>
      <c r="F6">
        <f>IF(IF(ISLOGICAL(Assessment!C36),IF(Assessment!C36,"TRUE","FALSE"),UPPER(TRIM(Assessment!C36&amp;"")))=UPPER(TRIM($D6&amp;"")),1,0)</f>
        <v>0</v>
      </c>
      <c r="G6" t="s">
        <v>101</v>
      </c>
      <c r="H6">
        <v>0.3</v>
      </c>
      <c r="J6" t="s">
        <v>14</v>
      </c>
      <c r="K6">
        <f>IF(LEFT(Assessment!C16,1)="A",3,IF(LEFT(Assessment!C16,1)="B",2,IF(LEFT(Assessment!C16,1)="C",1,0)))</f>
        <v>0</v>
      </c>
      <c r="L6">
        <f t="shared" si="0"/>
        <v>0</v>
      </c>
      <c r="M6" t="str">
        <f>IF(Assessment!C16="","Not rated",Assessment!C16)</f>
        <v>Not rated</v>
      </c>
    </row>
    <row r="7" spans="1:13" x14ac:dyDescent="0.4">
      <c r="A7">
        <v>6</v>
      </c>
      <c r="B7" t="s">
        <v>11</v>
      </c>
      <c r="C7" t="s">
        <v>93</v>
      </c>
      <c r="D7" t="s">
        <v>94</v>
      </c>
      <c r="E7">
        <f>Assessment!C38</f>
        <v>0</v>
      </c>
      <c r="F7">
        <f>IF(IF(ISLOGICAL(Assessment!C38),IF(Assessment!C38,"TRUE","FALSE"),UPPER(TRIM(Assessment!C38&amp;"")))=UPPER(TRIM($D7&amp;"")),1,0)</f>
        <v>0</v>
      </c>
      <c r="G7" t="s">
        <v>102</v>
      </c>
      <c r="H7">
        <f>SUM(K2:K11)/30</f>
        <v>0</v>
      </c>
      <c r="J7" t="s">
        <v>15</v>
      </c>
      <c r="K7">
        <f>IF(LEFT(Assessment!C17,1)="A",3,IF(LEFT(Assessment!C17,1)="B",2,IF(LEFT(Assessment!C17,1)="C",1,0)))</f>
        <v>0</v>
      </c>
      <c r="L7">
        <f t="shared" si="0"/>
        <v>0</v>
      </c>
      <c r="M7" t="str">
        <f>IF(Assessment!C17="","Not rated",Assessment!C17)</f>
        <v>Not rated</v>
      </c>
    </row>
    <row r="8" spans="1:13" x14ac:dyDescent="0.4">
      <c r="A8">
        <v>7</v>
      </c>
      <c r="B8" t="s">
        <v>11</v>
      </c>
      <c r="C8" t="s">
        <v>93</v>
      </c>
      <c r="D8" t="s">
        <v>94</v>
      </c>
      <c r="E8">
        <f>Assessment!C40</f>
        <v>0</v>
      </c>
      <c r="F8">
        <f>IF(IF(ISLOGICAL(Assessment!C40),IF(Assessment!C40,"TRUE","FALSE"),UPPER(TRIM(Assessment!C40&amp;"")))=UPPER(TRIM($D8&amp;"")),1,0)</f>
        <v>0</v>
      </c>
      <c r="G8" t="s">
        <v>103</v>
      </c>
      <c r="H8">
        <f>H5*H3+H6*H7</f>
        <v>0</v>
      </c>
      <c r="J8" t="s">
        <v>16</v>
      </c>
      <c r="K8">
        <f>IF(LEFT(Assessment!C18,1)="A",3,IF(LEFT(Assessment!C18,1)="B",2,IF(LEFT(Assessment!C18,1)="C",1,0)))</f>
        <v>0</v>
      </c>
      <c r="L8">
        <f t="shared" si="0"/>
        <v>0</v>
      </c>
      <c r="M8" t="str">
        <f>IF(Assessment!C18="","Not rated",Assessment!C18)</f>
        <v>Not rated</v>
      </c>
    </row>
    <row r="9" spans="1:13" x14ac:dyDescent="0.4">
      <c r="A9">
        <v>8</v>
      </c>
      <c r="B9" t="s">
        <v>11</v>
      </c>
      <c r="C9" t="s">
        <v>97</v>
      </c>
      <c r="D9" t="s">
        <v>98</v>
      </c>
      <c r="E9">
        <f>Assessment!C42</f>
        <v>0</v>
      </c>
      <c r="F9">
        <f>IF(IF(ISLOGICAL(Assessment!C42),IF(Assessment!C42,"TRUE","FALSE"),UPPER(TRIM(Assessment!C42&amp;"")))=UPPER(TRIM($D9&amp;"")),1,0)</f>
        <v>0</v>
      </c>
      <c r="J9" t="s">
        <v>17</v>
      </c>
      <c r="K9">
        <f>IF(LEFT(Assessment!C19,1)="A",3,IF(LEFT(Assessment!C19,1)="B",2,IF(LEFT(Assessment!C19,1)="C",1,0)))</f>
        <v>0</v>
      </c>
      <c r="L9">
        <f t="shared" si="0"/>
        <v>0</v>
      </c>
      <c r="M9" t="str">
        <f>IF(Assessment!C19="","Not rated",Assessment!C19)</f>
        <v>Not rated</v>
      </c>
    </row>
    <row r="10" spans="1:13" x14ac:dyDescent="0.4">
      <c r="A10">
        <v>9</v>
      </c>
      <c r="B10" t="s">
        <v>12</v>
      </c>
      <c r="C10" t="s">
        <v>93</v>
      </c>
      <c r="D10" t="s">
        <v>94</v>
      </c>
      <c r="E10">
        <f>Assessment!C45</f>
        <v>0</v>
      </c>
      <c r="F10">
        <f>IF(IF(ISLOGICAL(Assessment!C45),IF(Assessment!C45,"TRUE","FALSE"),UPPER(TRIM(Assessment!C45&amp;"")))=UPPER(TRIM($D10&amp;"")),1,0)</f>
        <v>0</v>
      </c>
      <c r="J10" t="s">
        <v>18</v>
      </c>
      <c r="K10">
        <f>IF(LEFT(Assessment!C20,1)="A",3,IF(LEFT(Assessment!C20,1)="B",2,IF(LEFT(Assessment!C20,1)="C",1,0)))</f>
        <v>0</v>
      </c>
      <c r="L10">
        <f t="shared" si="0"/>
        <v>0</v>
      </c>
      <c r="M10" t="str">
        <f>IF(Assessment!C20="","Not rated",Assessment!C20)</f>
        <v>Not rated</v>
      </c>
    </row>
    <row r="11" spans="1:13" x14ac:dyDescent="0.4">
      <c r="A11">
        <v>10</v>
      </c>
      <c r="B11" t="s">
        <v>12</v>
      </c>
      <c r="C11" t="s">
        <v>93</v>
      </c>
      <c r="D11" t="s">
        <v>94</v>
      </c>
      <c r="E11">
        <f>Assessment!C47</f>
        <v>0</v>
      </c>
      <c r="F11">
        <f>IF(IF(ISLOGICAL(Assessment!C47),IF(Assessment!C47,"TRUE","FALSE"),UPPER(TRIM(Assessment!C47&amp;"")))=UPPER(TRIM($D11&amp;"")),1,0)</f>
        <v>0</v>
      </c>
      <c r="J11" t="s">
        <v>19</v>
      </c>
      <c r="K11">
        <f>IF(LEFT(Assessment!C21,1)="A",3,IF(LEFT(Assessment!C21,1)="B",2,IF(LEFT(Assessment!C21,1)="C",1,0)))</f>
        <v>0</v>
      </c>
      <c r="L11">
        <f t="shared" si="0"/>
        <v>0</v>
      </c>
      <c r="M11" t="str">
        <f>IF(Assessment!C21="","Not rated",Assessment!C21)</f>
        <v>Not rated</v>
      </c>
    </row>
    <row r="12" spans="1:13" x14ac:dyDescent="0.4">
      <c r="A12">
        <v>11</v>
      </c>
      <c r="B12" t="s">
        <v>12</v>
      </c>
      <c r="C12" t="s">
        <v>93</v>
      </c>
      <c r="D12" t="s">
        <v>94</v>
      </c>
      <c r="E12">
        <f>Assessment!C49</f>
        <v>0</v>
      </c>
      <c r="F12">
        <f>IF(IF(ISLOGICAL(Assessment!C49),IF(Assessment!C49,"TRUE","FALSE"),UPPER(TRIM(Assessment!C49&amp;"")))=UPPER(TRIM($D12&amp;"")),1,0)</f>
        <v>0</v>
      </c>
    </row>
    <row r="13" spans="1:13" x14ac:dyDescent="0.4">
      <c r="A13">
        <v>12</v>
      </c>
      <c r="B13" t="s">
        <v>12</v>
      </c>
      <c r="C13" t="s">
        <v>97</v>
      </c>
      <c r="D13" t="s">
        <v>98</v>
      </c>
      <c r="E13">
        <f>Assessment!C51</f>
        <v>0</v>
      </c>
      <c r="F13">
        <f>IF(IF(ISLOGICAL(Assessment!C51),IF(Assessment!C51,"TRUE","FALSE"),UPPER(TRIM(Assessment!C51&amp;"")))=UPPER(TRIM($D13&amp;"")),1,0)</f>
        <v>0</v>
      </c>
    </row>
    <row r="14" spans="1:13" x14ac:dyDescent="0.4">
      <c r="A14">
        <v>13</v>
      </c>
      <c r="B14" t="s">
        <v>13</v>
      </c>
      <c r="C14" t="s">
        <v>93</v>
      </c>
      <c r="D14" t="s">
        <v>94</v>
      </c>
      <c r="E14">
        <f>Assessment!C54</f>
        <v>0</v>
      </c>
      <c r="F14">
        <f>IF(IF(ISLOGICAL(Assessment!C54),IF(Assessment!C54,"TRUE","FALSE"),UPPER(TRIM(Assessment!C54&amp;"")))=UPPER(TRIM($D14&amp;"")),1,0)</f>
        <v>0</v>
      </c>
    </row>
    <row r="15" spans="1:13" x14ac:dyDescent="0.4">
      <c r="A15">
        <v>14</v>
      </c>
      <c r="B15" t="s">
        <v>13</v>
      </c>
      <c r="C15" t="s">
        <v>93</v>
      </c>
      <c r="D15" t="s">
        <v>94</v>
      </c>
      <c r="E15">
        <f>Assessment!C56</f>
        <v>0</v>
      </c>
      <c r="F15">
        <f>IF(IF(ISLOGICAL(Assessment!C56),IF(Assessment!C56,"TRUE","FALSE"),UPPER(TRIM(Assessment!C56&amp;"")))=UPPER(TRIM($D15&amp;"")),1,0)</f>
        <v>0</v>
      </c>
    </row>
    <row r="16" spans="1:13" x14ac:dyDescent="0.4">
      <c r="A16">
        <v>15</v>
      </c>
      <c r="B16" t="s">
        <v>13</v>
      </c>
      <c r="C16" t="s">
        <v>93</v>
      </c>
      <c r="D16" t="s">
        <v>94</v>
      </c>
      <c r="E16">
        <f>Assessment!C58</f>
        <v>0</v>
      </c>
      <c r="F16">
        <f>IF(IF(ISLOGICAL(Assessment!C58),IF(Assessment!C58,"TRUE","FALSE"),UPPER(TRIM(Assessment!C58&amp;"")))=UPPER(TRIM($D16&amp;"")),1,0)</f>
        <v>0</v>
      </c>
    </row>
    <row r="17" spans="1:6" x14ac:dyDescent="0.4">
      <c r="A17">
        <v>16</v>
      </c>
      <c r="B17" t="s">
        <v>13</v>
      </c>
      <c r="C17" t="s">
        <v>97</v>
      </c>
      <c r="D17" t="s">
        <v>98</v>
      </c>
      <c r="E17">
        <f>Assessment!C60</f>
        <v>0</v>
      </c>
      <c r="F17">
        <f>IF(IF(ISLOGICAL(Assessment!C60),IF(Assessment!C60,"TRUE","FALSE"),UPPER(TRIM(Assessment!C60&amp;"")))=UPPER(TRIM($D17&amp;"")),1,0)</f>
        <v>0</v>
      </c>
    </row>
    <row r="18" spans="1:6" x14ac:dyDescent="0.4">
      <c r="A18">
        <v>17</v>
      </c>
      <c r="B18" t="s">
        <v>14</v>
      </c>
      <c r="C18" t="s">
        <v>93</v>
      </c>
      <c r="D18" t="s">
        <v>94</v>
      </c>
      <c r="E18">
        <f>Assessment!C63</f>
        <v>0</v>
      </c>
      <c r="F18">
        <f>IF(IF(ISLOGICAL(Assessment!C63),IF(Assessment!C63,"TRUE","FALSE"),UPPER(TRIM(Assessment!C63&amp;"")))=UPPER(TRIM($D18&amp;"")),1,0)</f>
        <v>0</v>
      </c>
    </row>
    <row r="19" spans="1:6" x14ac:dyDescent="0.4">
      <c r="A19">
        <v>18</v>
      </c>
      <c r="B19" t="s">
        <v>14</v>
      </c>
      <c r="C19" t="s">
        <v>93</v>
      </c>
      <c r="D19" t="s">
        <v>94</v>
      </c>
      <c r="E19">
        <f>Assessment!C65</f>
        <v>0</v>
      </c>
      <c r="F19">
        <f>IF(IF(ISLOGICAL(Assessment!C65),IF(Assessment!C65,"TRUE","FALSE"),UPPER(TRIM(Assessment!C65&amp;"")))=UPPER(TRIM($D19&amp;"")),1,0)</f>
        <v>0</v>
      </c>
    </row>
    <row r="20" spans="1:6" x14ac:dyDescent="0.4">
      <c r="A20">
        <v>19</v>
      </c>
      <c r="B20" t="s">
        <v>14</v>
      </c>
      <c r="C20" t="s">
        <v>93</v>
      </c>
      <c r="D20" t="s">
        <v>94</v>
      </c>
      <c r="E20">
        <f>Assessment!C67</f>
        <v>0</v>
      </c>
      <c r="F20">
        <f>IF(IF(ISLOGICAL(Assessment!C67),IF(Assessment!C67,"TRUE","FALSE"),UPPER(TRIM(Assessment!C67&amp;"")))=UPPER(TRIM($D20&amp;"")),1,0)</f>
        <v>0</v>
      </c>
    </row>
    <row r="21" spans="1:6" x14ac:dyDescent="0.4">
      <c r="A21">
        <v>20</v>
      </c>
      <c r="B21" t="s">
        <v>14</v>
      </c>
      <c r="C21" t="s">
        <v>97</v>
      </c>
      <c r="D21" t="s">
        <v>98</v>
      </c>
      <c r="E21">
        <f>Assessment!C69</f>
        <v>0</v>
      </c>
      <c r="F21">
        <f>IF(IF(ISLOGICAL(Assessment!C69),IF(Assessment!C69,"TRUE","FALSE"),UPPER(TRIM(Assessment!C69&amp;"")))=UPPER(TRIM($D21&amp;"")),1,0)</f>
        <v>0</v>
      </c>
    </row>
    <row r="22" spans="1:6" x14ac:dyDescent="0.4">
      <c r="A22">
        <v>21</v>
      </c>
      <c r="B22" t="s">
        <v>15</v>
      </c>
      <c r="C22" t="s">
        <v>93</v>
      </c>
      <c r="D22" t="s">
        <v>94</v>
      </c>
      <c r="E22">
        <f>Assessment!C72</f>
        <v>0</v>
      </c>
      <c r="F22">
        <f>IF(IF(ISLOGICAL(Assessment!C72),IF(Assessment!C72,"TRUE","FALSE"),UPPER(TRIM(Assessment!C72&amp;"")))=UPPER(TRIM($D22&amp;"")),1,0)</f>
        <v>0</v>
      </c>
    </row>
    <row r="23" spans="1:6" x14ac:dyDescent="0.4">
      <c r="A23">
        <v>22</v>
      </c>
      <c r="B23" t="s">
        <v>15</v>
      </c>
      <c r="C23" t="s">
        <v>93</v>
      </c>
      <c r="D23" t="s">
        <v>94</v>
      </c>
      <c r="E23">
        <f>Assessment!C74</f>
        <v>0</v>
      </c>
      <c r="F23">
        <f>IF(IF(ISLOGICAL(Assessment!C74),IF(Assessment!C74,"TRUE","FALSE"),UPPER(TRIM(Assessment!C74&amp;"")))=UPPER(TRIM($D23&amp;"")),1,0)</f>
        <v>0</v>
      </c>
    </row>
    <row r="24" spans="1:6" x14ac:dyDescent="0.4">
      <c r="A24">
        <v>23</v>
      </c>
      <c r="B24" t="s">
        <v>15</v>
      </c>
      <c r="C24" t="s">
        <v>93</v>
      </c>
      <c r="D24" t="s">
        <v>94</v>
      </c>
      <c r="E24">
        <f>Assessment!C76</f>
        <v>0</v>
      </c>
      <c r="F24">
        <f>IF(IF(ISLOGICAL(Assessment!C76),IF(Assessment!C76,"TRUE","FALSE"),UPPER(TRIM(Assessment!C76&amp;"")))=UPPER(TRIM($D24&amp;"")),1,0)</f>
        <v>0</v>
      </c>
    </row>
    <row r="25" spans="1:6" x14ac:dyDescent="0.4">
      <c r="A25">
        <v>24</v>
      </c>
      <c r="B25" t="s">
        <v>15</v>
      </c>
      <c r="C25" t="s">
        <v>97</v>
      </c>
      <c r="D25" t="s">
        <v>98</v>
      </c>
      <c r="E25">
        <f>Assessment!C78</f>
        <v>0</v>
      </c>
      <c r="F25">
        <f>IF(IF(ISLOGICAL(Assessment!C78),IF(Assessment!C78,"TRUE","FALSE"),UPPER(TRIM(Assessment!C78&amp;"")))=UPPER(TRIM($D25&amp;"")),1,0)</f>
        <v>0</v>
      </c>
    </row>
    <row r="26" spans="1:6" x14ac:dyDescent="0.4">
      <c r="A26">
        <v>25</v>
      </c>
      <c r="B26" t="s">
        <v>16</v>
      </c>
      <c r="C26" t="s">
        <v>93</v>
      </c>
      <c r="D26" t="s">
        <v>94</v>
      </c>
      <c r="E26">
        <f>Assessment!C81</f>
        <v>0</v>
      </c>
      <c r="F26">
        <f>IF(IF(ISLOGICAL(Assessment!C81),IF(Assessment!C81,"TRUE","FALSE"),UPPER(TRIM(Assessment!C81&amp;"")))=UPPER(TRIM($D26&amp;"")),1,0)</f>
        <v>0</v>
      </c>
    </row>
    <row r="27" spans="1:6" x14ac:dyDescent="0.4">
      <c r="A27">
        <v>26</v>
      </c>
      <c r="B27" t="s">
        <v>16</v>
      </c>
      <c r="C27" t="s">
        <v>93</v>
      </c>
      <c r="D27" t="s">
        <v>94</v>
      </c>
      <c r="E27">
        <f>Assessment!C83</f>
        <v>0</v>
      </c>
      <c r="F27">
        <f>IF(IF(ISLOGICAL(Assessment!C83),IF(Assessment!C83,"TRUE","FALSE"),UPPER(TRIM(Assessment!C83&amp;"")))=UPPER(TRIM($D27&amp;"")),1,0)</f>
        <v>0</v>
      </c>
    </row>
    <row r="28" spans="1:6" x14ac:dyDescent="0.4">
      <c r="A28">
        <v>27</v>
      </c>
      <c r="B28" t="s">
        <v>16</v>
      </c>
      <c r="C28" t="s">
        <v>93</v>
      </c>
      <c r="D28" t="s">
        <v>94</v>
      </c>
      <c r="E28">
        <f>Assessment!C85</f>
        <v>0</v>
      </c>
      <c r="F28">
        <f>IF(IF(ISLOGICAL(Assessment!C85),IF(Assessment!C85,"TRUE","FALSE"),UPPER(TRIM(Assessment!C85&amp;"")))=UPPER(TRIM($D28&amp;"")),1,0)</f>
        <v>0</v>
      </c>
    </row>
    <row r="29" spans="1:6" x14ac:dyDescent="0.4">
      <c r="A29">
        <v>28</v>
      </c>
      <c r="B29" t="s">
        <v>16</v>
      </c>
      <c r="C29" t="s">
        <v>97</v>
      </c>
      <c r="D29" t="s">
        <v>98</v>
      </c>
      <c r="E29">
        <f>Assessment!C87</f>
        <v>0</v>
      </c>
      <c r="F29">
        <f>IF(IF(ISLOGICAL(Assessment!C87),IF(Assessment!C87,"TRUE","FALSE"),UPPER(TRIM(Assessment!C87&amp;"")))=UPPER(TRIM($D29&amp;"")),1,0)</f>
        <v>0</v>
      </c>
    </row>
    <row r="30" spans="1:6" x14ac:dyDescent="0.4">
      <c r="A30">
        <v>29</v>
      </c>
      <c r="B30" t="s">
        <v>17</v>
      </c>
      <c r="C30" t="s">
        <v>93</v>
      </c>
      <c r="D30" t="s">
        <v>94</v>
      </c>
      <c r="E30">
        <f>Assessment!C90</f>
        <v>0</v>
      </c>
      <c r="F30">
        <f>IF(IF(ISLOGICAL(Assessment!C90),IF(Assessment!C90,"TRUE","FALSE"),UPPER(TRIM(Assessment!C90&amp;"")))=UPPER(TRIM($D30&amp;"")),1,0)</f>
        <v>0</v>
      </c>
    </row>
    <row r="31" spans="1:6" x14ac:dyDescent="0.4">
      <c r="A31">
        <v>30</v>
      </c>
      <c r="B31" t="s">
        <v>17</v>
      </c>
      <c r="C31" t="s">
        <v>93</v>
      </c>
      <c r="D31" t="s">
        <v>94</v>
      </c>
      <c r="E31">
        <f>Assessment!C92</f>
        <v>0</v>
      </c>
      <c r="F31">
        <f>IF(IF(ISLOGICAL(Assessment!C92),IF(Assessment!C92,"TRUE","FALSE"),UPPER(TRIM(Assessment!C92&amp;"")))=UPPER(TRIM($D31&amp;"")),1,0)</f>
        <v>0</v>
      </c>
    </row>
    <row r="32" spans="1:6" x14ac:dyDescent="0.4">
      <c r="A32">
        <v>31</v>
      </c>
      <c r="B32" t="s">
        <v>17</v>
      </c>
      <c r="C32" t="s">
        <v>93</v>
      </c>
      <c r="D32" t="s">
        <v>94</v>
      </c>
      <c r="E32">
        <f>Assessment!C94</f>
        <v>0</v>
      </c>
      <c r="F32">
        <f>IF(IF(ISLOGICAL(Assessment!C94),IF(Assessment!C94,"TRUE","FALSE"),UPPER(TRIM(Assessment!C94&amp;"")))=UPPER(TRIM($D32&amp;"")),1,0)</f>
        <v>0</v>
      </c>
    </row>
    <row r="33" spans="1:6" x14ac:dyDescent="0.4">
      <c r="A33">
        <v>32</v>
      </c>
      <c r="B33" t="s">
        <v>17</v>
      </c>
      <c r="C33" t="s">
        <v>97</v>
      </c>
      <c r="D33" t="s">
        <v>98</v>
      </c>
      <c r="E33">
        <f>Assessment!C96</f>
        <v>0</v>
      </c>
      <c r="F33">
        <f>IF(IF(ISLOGICAL(Assessment!C96),IF(Assessment!C96,"TRUE","FALSE"),UPPER(TRIM(Assessment!C96&amp;"")))=UPPER(TRIM($D33&amp;"")),1,0)</f>
        <v>0</v>
      </c>
    </row>
    <row r="34" spans="1:6" x14ac:dyDescent="0.4">
      <c r="A34">
        <v>33</v>
      </c>
      <c r="B34" t="s">
        <v>18</v>
      </c>
      <c r="C34" t="s">
        <v>93</v>
      </c>
      <c r="D34" t="s">
        <v>94</v>
      </c>
      <c r="E34">
        <f>Assessment!C99</f>
        <v>0</v>
      </c>
      <c r="F34">
        <f>IF(IF(ISLOGICAL(Assessment!C99),IF(Assessment!C99,"TRUE","FALSE"),UPPER(TRIM(Assessment!C99&amp;"")))=UPPER(TRIM($D34&amp;"")),1,0)</f>
        <v>0</v>
      </c>
    </row>
    <row r="35" spans="1:6" x14ac:dyDescent="0.4">
      <c r="A35">
        <v>34</v>
      </c>
      <c r="B35" t="s">
        <v>18</v>
      </c>
      <c r="C35" t="s">
        <v>93</v>
      </c>
      <c r="D35" t="s">
        <v>94</v>
      </c>
      <c r="E35">
        <f>Assessment!C101</f>
        <v>0</v>
      </c>
      <c r="F35">
        <f>IF(IF(ISLOGICAL(Assessment!C101),IF(Assessment!C101,"TRUE","FALSE"),UPPER(TRIM(Assessment!C101&amp;"")))=UPPER(TRIM($D35&amp;"")),1,0)</f>
        <v>0</v>
      </c>
    </row>
    <row r="36" spans="1:6" x14ac:dyDescent="0.4">
      <c r="A36">
        <v>35</v>
      </c>
      <c r="B36" t="s">
        <v>18</v>
      </c>
      <c r="C36" t="s">
        <v>97</v>
      </c>
      <c r="D36" t="s">
        <v>98</v>
      </c>
      <c r="E36">
        <f>Assessment!C103</f>
        <v>0</v>
      </c>
      <c r="F36">
        <f>IF(IF(ISLOGICAL(Assessment!C103),IF(Assessment!C103,"TRUE","FALSE"),UPPER(TRIM(Assessment!C103&amp;"")))=UPPER(TRIM($D36&amp;"")),1,0)</f>
        <v>0</v>
      </c>
    </row>
    <row r="37" spans="1:6" x14ac:dyDescent="0.4">
      <c r="A37">
        <v>36</v>
      </c>
      <c r="B37" t="s">
        <v>18</v>
      </c>
      <c r="C37" t="s">
        <v>93</v>
      </c>
      <c r="D37" t="s">
        <v>94</v>
      </c>
      <c r="E37">
        <f>Assessment!C105</f>
        <v>0</v>
      </c>
      <c r="F37">
        <f>IF(IF(ISLOGICAL(Assessment!C105),IF(Assessment!C105,"TRUE","FALSE"),UPPER(TRIM(Assessment!C105&amp;"")))=UPPER(TRIM($D37&amp;"")),1,0)</f>
        <v>0</v>
      </c>
    </row>
    <row r="38" spans="1:6" x14ac:dyDescent="0.4">
      <c r="A38">
        <v>37</v>
      </c>
      <c r="B38" t="s">
        <v>19</v>
      </c>
      <c r="C38" t="s">
        <v>93</v>
      </c>
      <c r="D38" t="s">
        <v>94</v>
      </c>
      <c r="E38">
        <f>Assessment!C108</f>
        <v>0</v>
      </c>
      <c r="F38">
        <f>IF(IF(ISLOGICAL(Assessment!C108),IF(Assessment!C108,"TRUE","FALSE"),UPPER(TRIM(Assessment!C108&amp;"")))=UPPER(TRIM($D38&amp;"")),1,0)</f>
        <v>0</v>
      </c>
    </row>
    <row r="39" spans="1:6" x14ac:dyDescent="0.4">
      <c r="A39">
        <v>38</v>
      </c>
      <c r="B39" t="s">
        <v>19</v>
      </c>
      <c r="C39" t="s">
        <v>93</v>
      </c>
      <c r="D39" t="s">
        <v>94</v>
      </c>
      <c r="E39">
        <f>Assessment!C110</f>
        <v>0</v>
      </c>
      <c r="F39">
        <f>IF(IF(ISLOGICAL(Assessment!C110),IF(Assessment!C110,"TRUE","FALSE"),UPPER(TRIM(Assessment!C110&amp;"")))=UPPER(TRIM($D39&amp;"")),1,0)</f>
        <v>0</v>
      </c>
    </row>
    <row r="40" spans="1:6" x14ac:dyDescent="0.4">
      <c r="A40">
        <v>39</v>
      </c>
      <c r="B40" t="s">
        <v>19</v>
      </c>
      <c r="C40" t="s">
        <v>93</v>
      </c>
      <c r="D40" t="s">
        <v>94</v>
      </c>
      <c r="E40">
        <f>Assessment!C112</f>
        <v>0</v>
      </c>
      <c r="F40">
        <f>IF(IF(ISLOGICAL(Assessment!C112),IF(Assessment!C112,"TRUE","FALSE"),UPPER(TRIM(Assessment!C112&amp;"")))=UPPER(TRIM($D40&amp;"")),1,0)</f>
        <v>0</v>
      </c>
    </row>
    <row r="41" spans="1:6" x14ac:dyDescent="0.4">
      <c r="A41">
        <v>40</v>
      </c>
      <c r="B41" t="s">
        <v>19</v>
      </c>
      <c r="C41" t="s">
        <v>97</v>
      </c>
      <c r="D41" t="s">
        <v>98</v>
      </c>
      <c r="E41">
        <f>Assessment!C114</f>
        <v>0</v>
      </c>
      <c r="F41">
        <f>IF(IF(ISLOGICAL(Assessment!C114),IF(Assessment!C114,"TRUE","FALSE"),UPPER(TRIM(Assessment!C114&amp;"")))=UPPER(TRIM($D41&amp;"")),1,0)</f>
        <v>0</v>
      </c>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Assessment</vt:lpstr>
      <vt:lpstr>Your Results</vt:lpstr>
      <vt:lpstr>Key</vt:lpstr>
      <vt:lpstr>Assessment!Print_Area</vt:lpstr>
      <vt:lpstr>'Your Results'!Print_Area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Matthew Eaton</cp:lastModifiedBy>
  <cp:revision>0</cp:revision>
  <dcterms:created xsi:type="dcterms:W3CDTF">2026-05-23T22:13:37Z</dcterms:created>
  <dcterms:modified xsi:type="dcterms:W3CDTF">2026-05-23T22:33:33Z</dcterms:modified>
  <dc:language>en-US</dc:language>
</cp:coreProperties>
</file>