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dfwexcel-my.sharepoint.com/personal/matt_dfwexcel_com/Documents/Documents/claude/EE Website Content/"/>
    </mc:Choice>
  </mc:AlternateContent>
  <xr:revisionPtr revIDLastSave="12" documentId="11_6C774D59D69A87C9D29E4D647DF5735C523D3E75" xr6:coauthVersionLast="47" xr6:coauthVersionMax="47" xr10:uidLastSave="{60A38AD8-1A59-4179-B746-4D2B58A5F736}"/>
  <bookViews>
    <workbookView xWindow="-30" yWindow="-21720" windowWidth="51840" windowHeight="21120" tabRatio="500" xr2:uid="{00000000-000D-0000-FFFF-FFFF00000000}"/>
  </bookViews>
  <sheets>
    <sheet name="Assessment" sheetId="1" r:id="rId1"/>
    <sheet name="Your Results" sheetId="2" r:id="rId2"/>
    <sheet name="Key" sheetId="3" state="hidden" r:id="rId3"/>
  </sheets>
  <definedNames>
    <definedName name="_xlnm.Print_Area" localSheetId="0">Assessment!$A$1:$C$122</definedName>
    <definedName name="_xlnm.Print_Area" localSheetId="1">'Your Results'!$A$1:$F$33</definedName>
  </definedNames>
  <calcPr calcId="191029" iterateDelta="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F43" i="3" l="1"/>
  <c r="E43" i="3"/>
  <c r="F42" i="3"/>
  <c r="E42" i="3"/>
  <c r="F41" i="3"/>
  <c r="E41" i="3"/>
  <c r="F40" i="3"/>
  <c r="E40" i="3"/>
  <c r="F39" i="3"/>
  <c r="E39" i="3"/>
  <c r="F38" i="3"/>
  <c r="E38" i="3"/>
  <c r="F37" i="3"/>
  <c r="E37" i="3"/>
  <c r="F36" i="3"/>
  <c r="E36" i="3"/>
  <c r="F35" i="3"/>
  <c r="E35" i="3"/>
  <c r="F34" i="3"/>
  <c r="E34" i="3"/>
  <c r="F33" i="3"/>
  <c r="E33" i="3"/>
  <c r="F32" i="3"/>
  <c r="E32" i="3"/>
  <c r="F31" i="3"/>
  <c r="E31" i="3"/>
  <c r="F30" i="3"/>
  <c r="E30" i="3"/>
  <c r="F29" i="3"/>
  <c r="E29" i="3"/>
  <c r="F28" i="3"/>
  <c r="E28" i="3"/>
  <c r="F27" i="3"/>
  <c r="E27" i="3"/>
  <c r="F26" i="3"/>
  <c r="E26" i="3"/>
  <c r="F25" i="3"/>
  <c r="E25" i="3"/>
  <c r="F24" i="3"/>
  <c r="E24" i="3"/>
  <c r="F23" i="3"/>
  <c r="E23" i="3"/>
  <c r="F22" i="3"/>
  <c r="E22" i="3"/>
  <c r="F21" i="3"/>
  <c r="E21" i="3"/>
  <c r="F20" i="3"/>
  <c r="E20" i="3"/>
  <c r="F19" i="3"/>
  <c r="E19" i="3"/>
  <c r="F18" i="3"/>
  <c r="E18" i="3"/>
  <c r="F17" i="3"/>
  <c r="E17" i="3"/>
  <c r="F16" i="3"/>
  <c r="E16" i="3"/>
  <c r="F15" i="3"/>
  <c r="E15" i="3"/>
  <c r="F14" i="3"/>
  <c r="E14" i="3"/>
  <c r="F13" i="3"/>
  <c r="E13" i="3"/>
  <c r="M12" i="3"/>
  <c r="D29" i="2" s="1"/>
  <c r="K12" i="3"/>
  <c r="L12" i="3" s="1"/>
  <c r="E29" i="2" s="1"/>
  <c r="F12" i="3"/>
  <c r="E12" i="3"/>
  <c r="M11" i="3"/>
  <c r="D28" i="2" s="1"/>
  <c r="K11" i="3"/>
  <c r="L11" i="3" s="1"/>
  <c r="E28" i="2" s="1"/>
  <c r="F11" i="3"/>
  <c r="E11" i="3"/>
  <c r="M10" i="3"/>
  <c r="D27" i="2" s="1"/>
  <c r="K10" i="3"/>
  <c r="L10" i="3" s="1"/>
  <c r="E27" i="2" s="1"/>
  <c r="F10" i="3"/>
  <c r="E10" i="3"/>
  <c r="M9" i="3"/>
  <c r="D26" i="2" s="1"/>
  <c r="K9" i="3"/>
  <c r="L9" i="3" s="1"/>
  <c r="E26" i="2" s="1"/>
  <c r="F9" i="3"/>
  <c r="E9" i="3"/>
  <c r="M8" i="3"/>
  <c r="D25" i="2" s="1"/>
  <c r="K8" i="3"/>
  <c r="L8" i="3" s="1"/>
  <c r="E25" i="2" s="1"/>
  <c r="F25" i="2" s="1"/>
  <c r="F8" i="3"/>
  <c r="E8" i="3"/>
  <c r="M7" i="3"/>
  <c r="K7" i="3"/>
  <c r="L7" i="3" s="1"/>
  <c r="E24" i="2" s="1"/>
  <c r="F7" i="3"/>
  <c r="C20" i="2" s="1"/>
  <c r="E7" i="3"/>
  <c r="M6" i="3"/>
  <c r="D23" i="2" s="1"/>
  <c r="K6" i="3"/>
  <c r="L6" i="3" s="1"/>
  <c r="E23" i="2" s="1"/>
  <c r="F23" i="2" s="1"/>
  <c r="F6" i="3"/>
  <c r="E6" i="3"/>
  <c r="M5" i="3"/>
  <c r="K5" i="3"/>
  <c r="L5" i="3" s="1"/>
  <c r="E22" i="2" s="1"/>
  <c r="F5" i="3"/>
  <c r="E5" i="3"/>
  <c r="M4" i="3"/>
  <c r="D21" i="2" s="1"/>
  <c r="K4" i="3"/>
  <c r="L4" i="3" s="1"/>
  <c r="E21" i="2" s="1"/>
  <c r="F21" i="2" s="1"/>
  <c r="H4" i="3"/>
  <c r="F4" i="3"/>
  <c r="E4" i="3"/>
  <c r="M3" i="3"/>
  <c r="D20" i="2" s="1"/>
  <c r="K3" i="3"/>
  <c r="F3" i="3"/>
  <c r="E3" i="3"/>
  <c r="M2" i="3"/>
  <c r="D19" i="2" s="1"/>
  <c r="K2" i="3"/>
  <c r="L2" i="3" s="1"/>
  <c r="F2" i="3"/>
  <c r="E19" i="2" s="1"/>
  <c r="E2" i="3"/>
  <c r="H1" i="3"/>
  <c r="C29" i="2"/>
  <c r="C28" i="2"/>
  <c r="C27" i="2"/>
  <c r="C26" i="2"/>
  <c r="C25" i="2"/>
  <c r="D24" i="2"/>
  <c r="C24" i="2"/>
  <c r="C23" i="2"/>
  <c r="D22" i="2"/>
  <c r="C22" i="2"/>
  <c r="C21" i="2"/>
  <c r="C5" i="2"/>
  <c r="C4" i="2"/>
  <c r="A8" i="1"/>
  <c r="F19" i="2" l="1"/>
  <c r="H7" i="3"/>
  <c r="C10" i="2"/>
  <c r="F22" i="2"/>
  <c r="F24" i="2"/>
  <c r="F27" i="2"/>
  <c r="F29" i="2"/>
  <c r="F28" i="2"/>
  <c r="C6" i="2"/>
  <c r="F26" i="2"/>
  <c r="H2" i="3"/>
  <c r="H3" i="3" s="1"/>
  <c r="H8" i="3" s="1"/>
  <c r="L3" i="3"/>
  <c r="E20" i="2" s="1"/>
  <c r="F20" i="2" s="1"/>
  <c r="C19" i="2"/>
  <c r="C9" i="2" l="1"/>
  <c r="B15" i="2"/>
  <c r="C14" i="2"/>
  <c r="C11" i="2"/>
</calcChain>
</file>

<file path=xl/sharedStrings.xml><?xml version="1.0" encoding="utf-8"?>
<sst xmlns="http://schemas.openxmlformats.org/spreadsheetml/2006/main" count="267" uniqueCount="109">
  <si>
    <t>PowerPoint Introduction  -  Placement Assessment</t>
  </si>
  <si>
    <t>Find out if our PowerPoint Introduction class is the right starting point for you.  Excel Experts - dfwexcel.com</t>
  </si>
  <si>
    <t>Your name:</t>
  </si>
  <si>
    <t>Date:</t>
  </si>
  <si>
    <t>This assessment has two short parts.  PART 1: rate your own skills in each area.  PART 2: a 42-question knowledge check.  It is fine to guess in Part 2 if unsure. When you finish, open the 'Your Results' tab - it blends both parts into one combined score, shows a topic-by-topic breakdown, and tells you which class is right for you.</t>
  </si>
  <si>
    <t>PART 1 - Rate Your Own Skills</t>
  </si>
  <si>
    <t>For each area, pick:   A - Expert    |    B - Proficient    |    C - Some skills    |    D - Limited to no skills</t>
  </si>
  <si>
    <t>#</t>
  </si>
  <si>
    <t>Skill area</t>
  </si>
  <si>
    <t>Your rating</t>
  </si>
  <si>
    <t>Interface &amp; Navigation</t>
  </si>
  <si>
    <t>Slides &amp; Layouts</t>
  </si>
  <si>
    <t>Working with Text</t>
  </si>
  <si>
    <t>Formatting &amp; Design</t>
  </si>
  <si>
    <t>Slide Master</t>
  </si>
  <si>
    <t>Pictures &amp; Media</t>
  </si>
  <si>
    <t>Shapes &amp; SmartArt</t>
  </si>
  <si>
    <t>Tables &amp; Charts</t>
  </si>
  <si>
    <t>Transitions &amp; Animations</t>
  </si>
  <si>
    <t>Delivering a Slide Show</t>
  </si>
  <si>
    <t>Saving, Printing &amp; Sharing</t>
  </si>
  <si>
    <t>PART 2 - Knowledge Check (42 questions)</t>
  </si>
  <si>
    <t>Pick the best answer from the drop-down in the 'Your Answer' column.</t>
  </si>
  <si>
    <t>Question</t>
  </si>
  <si>
    <t>Your Answer</t>
  </si>
  <si>
    <t>Q1. Which view is the default working view in PowerPoint, showing slide thumbnails on the left and a large editing area in the center?
     A) Slide Sorter view
     B) Normal view
     C) Reading view
     D) Slide Show view</t>
  </si>
  <si>
    <t>Q2. Which keyboard shortcut starts the slide show from the very first slide?
     A) F5
     B) Ctrl+S
     C) Esc
     D) Ctrl+M</t>
  </si>
  <si>
    <t>Q3. A single PowerPoint file (presentation) can contain many slides.
     (choose True or False)</t>
  </si>
  <si>
    <t>Q4. What is the name of the strip of tabs and buttons across the top of PowerPoint (Home, Insert, Design, Transitions, etc.)?
     A) The Status Bar
     B) The Ribbon
     C) The Quick Access Toolbar
     D) The Task Pane</t>
  </si>
  <si>
    <t>Q5. What is the quickest way to add a new slide to your presentation?
     A) Insert &gt; Chart
     B) Home &gt; New Slide (or Ctrl+M)
     C) Design &gt; Themes
     D) File &gt; New</t>
  </si>
  <si>
    <t>Q6. A slide 'layout' determines:
     A) The file format
     B) The transition between slides
     C) The arrangement of placeholders (title, content, etc.) on a slide
     D) The printer settings</t>
  </si>
  <si>
    <t>Q7. You can reorder slides by dragging their thumbnails up or down in the slide pane on the left.
     (choose True or False)</t>
  </si>
  <si>
    <t>Q8. Which feature lets you group related slides together and collapse or expand them in a large deck?
     A) Layouts
     B) Sections
     C) Animations
     D) Handouts</t>
  </si>
  <si>
    <t>Q9. On a typical slide, the boxes that already contain prompts like 'Click to add title' are called:
     A) Text boxes
     B) Placeholders
     C) Charts
     D) Labels</t>
  </si>
  <si>
    <t>Q10. To add text where a layout has no placeholder, you would:
     A) Use WordArt only
     B) Insert &gt; Text Box and draw it on the slide
     C) Type directly on the background
     D) Add a new slide</t>
  </si>
  <si>
    <t>Q11. Pressing Tab (or the Increase List Level button) while in a bulleted list demotes the line to a lower, indented level.
     (choose True or False)</t>
  </si>
  <si>
    <t>Q12. The Format Painter button (the paintbrush icon) is used to:
     A) Draw shapes on the slide
     B) Copy formatting from one object or text to another
     C) Delete an object
     D) Insert a picture</t>
  </si>
  <si>
    <t>Q13. To turn a list of bullet points into numbered steps, you would:
     A) Press Enter twice
     B) Use the Numbering button on the Home tab
     C) Apply a transition
     D) Merge the text boxes</t>
  </si>
  <si>
    <t>Q14. A 'theme' in PowerPoint controls:
     A) Only the file name
     B) A coordinated set of colors, fonts and effects applied across the slides
     C) The slide show timing
     D) The print orientation</t>
  </si>
  <si>
    <t>Q15. Where do you apply or change a theme for your presentation?
     A) The Insert tab
     B) The Design tab
     C) The Review tab
     D) The View tab</t>
  </si>
  <si>
    <t>Q16. 'Variants' on the Design tab let you:
     A) Change the file type
     B) Apply a different color/font combination of the current theme
     C) Start the slide show
     D) Add speaker notes</t>
  </si>
  <si>
    <t>Q17. Changing the theme updates the look of all slides at once, not just the current slide.
     (choose True or False)</t>
  </si>
  <si>
    <t>Q18. To change a slide's background fill or picture, you use:
     A) Transitions
     B) Design &gt; Format Background
     C) Animations
     D) Slide Show</t>
  </si>
  <si>
    <t>Q19. The Slide Master lets you:
     A) Run the slide show
     B) Make design changes (logos, fonts, placeholders) that apply to every slide at once
     C) Print handouts
     D) Insert a chart</t>
  </si>
  <si>
    <t>Q20. Where do you open the Slide Master?
     A) Home tab
     B) View tab &gt; Slide Master
     C) Insert tab
     D) Transitions tab</t>
  </si>
  <si>
    <t>Q21. Adding your company logo to the Slide Master makes it appear on every slide automatically.
     (choose True or False)</t>
  </si>
  <si>
    <t>Q22. Which tab do you use to insert a picture onto a slide?
     A) Home
     B) Insert
     C) Design
     D) Review</t>
  </si>
  <si>
    <t>Q23. 'Cropping' a picture means:
     A) Deleting the picture
     B) Changing its colors
     C) Trimming away the parts you don't want to show
     D) Adding a border</t>
  </si>
  <si>
    <t>Q24. To make several objects line up neatly, you would use:
     A) Align (under Arrange / Picture Format)
     B) Crop
     C) Transition
     D) Animation</t>
  </si>
  <si>
    <t>Q25. Grouping two or more objects lets you:
     A) Delete them permanently
     B) Move and resize them together as one
     C) Change the theme
     D) Add narration</t>
  </si>
  <si>
    <t>Q26. After drawing a shape, how do you add text inside it?
     A) Insert a separate text box on top
     B) Click the shape and start typing
     C) Use the Notes pane
     D) You cannot add text to shapes</t>
  </si>
  <si>
    <t>Q27. SmartArt is mainly used to:
     A) Play audio
     B) Turn lists of text into professional diagrams (process, cycle, hierarchy, etc.)
     C) Print handouts
     D) Record the screen</t>
  </si>
  <si>
    <t>Q28. Where do you insert SmartArt?
     A) Design tab
     B) Insert tab &gt; SmartArt
     C) View tab
     D) Slide Show tab</t>
  </si>
  <si>
    <t>Q29. You can convert an existing bulleted list into a SmartArt graphic.
     (choose True or False)</t>
  </si>
  <si>
    <t>Q30. To show numeric data visually as columns, bars or pie slices, you insert a:
     A) Table
     B) Chart
     C) Text box
     D) SmartArt</t>
  </si>
  <si>
    <t>Q31. A table is a good choice when you want to show exact values arranged in rows and columns.
     (choose True or False)</t>
  </si>
  <si>
    <t>Q32. Which chart type best shows parts of a whole (percentages that add up to 100%)?
     A) Line chart
     B) Pie chart
     C) Scatter chart
     D) Histogram</t>
  </si>
  <si>
    <t>Q33. A 'transition' in PowerPoint is:
     A) Movement of an object within a slide
     B) The visual effect when moving from one slide to the next
     C) A type of chart
     D) A print setting</t>
  </si>
  <si>
    <t>Q34. An 'animation' controls how an individual object (text, picture, shape) appears or moves on a single slide.
     (choose True or False)</t>
  </si>
  <si>
    <t>Q35. Where do you set how long a transition lasts or whether the slide advances automatically?
     A) Home tab
     B) Transitions tab (Duration / Advance Slide)
     C) Insert tab
     D) Review tab</t>
  </si>
  <si>
    <t>Q36. Presenter View is useful because it lets the presenter see:
     A) Only a black screen
     B) Their speaker notes and the next slide, while the audience sees only the current slide
     C) The file size
     D) The print preview</t>
  </si>
  <si>
    <t>Q37. During a slide show, which action advances to the next slide?
     A) Pressing Esc
     B) Pressing Spacebar, Enter, the right arrow, or clicking the mouse
     C) Pressing Ctrl+Z
     D) Pressing F2</t>
  </si>
  <si>
    <t>Q38. Pressing the Esc key ends the slide show and returns you to the editing view.
     (choose True or False)</t>
  </si>
  <si>
    <t>Q39. What is the standard file extension for a PowerPoint presentation?
     A) .docx
     B) .pptx
     C) .xlsx
     D) .pdf</t>
  </si>
  <si>
    <t>Q40. To give your audience a paper copy with several slides per page, you print:
     A) Full Page Slides
     B) Handouts
     C) Notes Pages only
     D) Outline only</t>
  </si>
  <si>
    <t>Q41. To share a presentation that looks the same everywhere and cannot easily be edited, you would export it as a:
     A) PDF
     B) .pptx
     C) .txt
     D) .csv</t>
  </si>
  <si>
    <t>Q42. PowerPoint can save a presentation as a video (.mp4) to share with people who do not have PowerPoint.
     (choose True or False)</t>
  </si>
  <si>
    <t>© 2026 Excel Spreadsheet Pros LLC</t>
  </si>
  <si>
    <t>Your Results</t>
  </si>
  <si>
    <t>PowerPoint Introduction Placement Assessment - updates automatically as you fill in the Assessment tab.</t>
  </si>
  <si>
    <t>Name:</t>
  </si>
  <si>
    <t>Completed:</t>
  </si>
  <si>
    <t>Overall Result</t>
  </si>
  <si>
    <t>Knowledge quiz:</t>
  </si>
  <si>
    <t>Self-rating:</t>
  </si>
  <si>
    <t>Combined score:</t>
  </si>
  <si>
    <t>Combined score = 70% knowledge quiz + 30% self-rating  (weights can be changed on the hidden Key tab).</t>
  </si>
  <si>
    <t>Mastery threshold:</t>
  </si>
  <si>
    <t>80% combined  -  at or above this you likely already know PowerPoint Introduction material</t>
  </si>
  <si>
    <t>Recommended class:</t>
  </si>
  <si>
    <t>Topic-by-Topic Breakdown</t>
  </si>
  <si>
    <t>Topic</t>
  </si>
  <si>
    <t>Quiz</t>
  </si>
  <si>
    <t>Self-rating</t>
  </si>
  <si>
    <t>Combined</t>
  </si>
  <si>
    <t>Result</t>
  </si>
  <si>
    <t>Focus areas are topics where your combined score is under 70%. The PowerPoint Introduction class covers all of these in depth. See the class details at dfwexcel.com/powerpoint-introduction.</t>
  </si>
  <si>
    <t>Q</t>
  </si>
  <si>
    <t>Type</t>
  </si>
  <si>
    <t>Correct</t>
  </si>
  <si>
    <t>Student</t>
  </si>
  <si>
    <t>Score</t>
  </si>
  <si>
    <t>answered_quiz</t>
  </si>
  <si>
    <t>SelfPts</t>
  </si>
  <si>
    <t>SelfPct</t>
  </si>
  <si>
    <t>SelfText</t>
  </si>
  <si>
    <t>MC</t>
  </si>
  <si>
    <t>B</t>
  </si>
  <si>
    <t>correct</t>
  </si>
  <si>
    <t>A</t>
  </si>
  <si>
    <t>quiz_pct</t>
  </si>
  <si>
    <t>TF</t>
  </si>
  <si>
    <t>True</t>
  </si>
  <si>
    <t>rated_self</t>
  </si>
  <si>
    <t>w_quiz</t>
  </si>
  <si>
    <t>w_self</t>
  </si>
  <si>
    <t>C</t>
  </si>
  <si>
    <t>self_pct</t>
  </si>
  <si>
    <t>combined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</si>
</sst>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Calibri"/>
      <family val="2"/>
      <charset val="1"/>
    </font>
    <font>
      <b/>
      <sz val="18"/>
      <color rgb="FF155F3B"/>
      <name val="Arial"/>
      <charset val="1"/>
    </font>
    <font>
      <sz val="10.5"/>
      <color rgb="FF647084"/>
      <name val="Arial"/>
      <charset val="1"/>
    </font>
    <font>
      <b/>
      <sz val="10"/>
      <color rgb="FF1F2933"/>
      <name val="Arial"/>
      <charset val="1"/>
    </font>
    <font>
      <i/>
      <sz val="9.5"/>
      <color rgb="FF1F2933"/>
      <name val="Arial"/>
      <charset val="1"/>
    </font>
    <font>
      <b/>
      <sz val="10"/>
      <color rgb="FF155F3B"/>
      <name val="Arial"/>
      <charset val="1"/>
    </font>
    <font>
      <b/>
      <sz val="11.5"/>
      <color rgb="FFFFFFFF"/>
      <name val="Arial"/>
      <charset val="1"/>
    </font>
    <font>
      <b/>
      <sz val="9.5"/>
      <color rgb="FF155F3B"/>
      <name val="Arial"/>
      <charset val="1"/>
    </font>
    <font>
      <b/>
      <sz val="10"/>
      <color rgb="FFFFFFFF"/>
      <name val="Arial"/>
      <charset val="1"/>
    </font>
    <font>
      <b/>
      <sz val="10"/>
      <color rgb="FF647084"/>
      <name val="Arial"/>
      <charset val="1"/>
    </font>
    <font>
      <sz val="10"/>
      <color rgb="FF1F2933"/>
      <name val="Arial"/>
      <charset val="1"/>
    </font>
    <font>
      <i/>
      <sz val="9.5"/>
      <color rgb="FF647084"/>
      <name val="Arial"/>
      <charset val="1"/>
    </font>
    <font>
      <b/>
      <sz val="11"/>
      <color rgb="FF155F3B"/>
      <name val="Arial"/>
      <charset val="1"/>
    </font>
    <font>
      <b/>
      <sz val="11"/>
      <color rgb="FF1F2933"/>
      <name val="Arial"/>
      <charset val="1"/>
    </font>
    <font>
      <sz val="8.5"/>
      <color rgb="FF647084"/>
      <name val="Arial"/>
      <charset val="1"/>
    </font>
    <font>
      <sz val="10"/>
      <color rgb="FF647084"/>
      <name val="Arial"/>
      <charset val="1"/>
    </font>
    <font>
      <b/>
      <sz val="12"/>
      <color rgb="FFFFFFFF"/>
      <name val="Arial"/>
      <charset val="1"/>
    </font>
    <font>
      <b/>
      <sz val="13"/>
      <color rgb="FF155F3B"/>
      <name val="Arial"/>
      <charset val="1"/>
    </font>
    <font>
      <i/>
      <sz val="8.5"/>
      <color rgb="FF647084"/>
      <name val="Arial"/>
      <charset val="1"/>
    </font>
    <font>
      <sz val="9.5"/>
      <color rgb="FF647084"/>
      <name val="Arial"/>
      <charset val="1"/>
    </font>
    <font>
      <b/>
      <sz val="12"/>
      <color rgb="FFF4A900"/>
      <name val="Arial"/>
      <charset val="1"/>
    </font>
  </fonts>
  <fills count="7">
    <fill>
      <patternFill patternType="none"/>
    </fill>
    <fill>
      <patternFill patternType="gray125"/>
    </fill>
    <fill>
      <patternFill patternType="solid">
        <fgColor rgb="FFFFFDEB"/>
        <bgColor rgb="FFFFFFFF"/>
      </patternFill>
    </fill>
    <fill>
      <patternFill patternType="solid">
        <fgColor rgb="FF155F3B"/>
        <bgColor rgb="FF14663C"/>
      </patternFill>
    </fill>
    <fill>
      <patternFill patternType="solid">
        <fgColor rgb="FFE8F4EE"/>
        <bgColor rgb="FFE3F4E9"/>
      </patternFill>
    </fill>
    <fill>
      <patternFill patternType="solid">
        <fgColor rgb="FF1F7A4D"/>
        <bgColor rgb="FF14663C"/>
      </patternFill>
    </fill>
    <fill>
      <patternFill patternType="solid">
        <fgColor rgb="FFEEF4FF"/>
        <bgColor rgb="FFE8F4EE"/>
      </patternFill>
    </fill>
  </fills>
  <borders count="2">
    <border>
      <left/>
      <right/>
      <top/>
      <bottom/>
      <diagonal/>
    </border>
    <border>
      <left style="thin">
        <color rgb="FFC2CCD8"/>
      </left>
      <right style="thin">
        <color rgb="FFC2CCD8"/>
      </right>
      <top style="thin">
        <color rgb="FFC2CCD8"/>
      </top>
      <bottom style="thin">
        <color rgb="FFC2CCD8"/>
      </bottom>
      <diagonal/>
    </border>
  </borders>
  <cellStyleXfs count="1">
    <xf numFmtId="0" fontId="0" fillId="0" borderId="0"/>
  </cellStyleXfs>
  <cellXfs count="35">
    <xf numFmtId="0" fontId="0" fillId="0" borderId="0" xfId="0"/>
    <xf numFmtId="0" fontId="10" fillId="0" borderId="0" xfId="0" applyFont="1"/>
    <xf numFmtId="0" fontId="3" fillId="0" borderId="0" xfId="0" applyFont="1" applyAlignment="1">
      <alignment horizontal="right"/>
    </xf>
    <xf numFmtId="0" fontId="0" fillId="2" borderId="1" xfId="0" applyFill="1" applyBorder="1"/>
    <xf numFmtId="0" fontId="8" fillId="5" borderId="0" xfId="0" applyFont="1" applyFill="1" applyAlignment="1">
      <alignment horizontal="center" vertical="center"/>
    </xf>
    <xf numFmtId="0" fontId="9" fillId="0" borderId="0" xfId="0" applyFont="1" applyAlignment="1">
      <alignment horizontal="center" vertical="center"/>
    </xf>
    <xf numFmtId="0" fontId="10" fillId="0" borderId="0" xfId="0" applyFont="1" applyAlignment="1">
      <alignment vertical="center"/>
    </xf>
    <xf numFmtId="0" fontId="3" fillId="6" borderId="1" xfId="0" applyFont="1" applyFill="1" applyBorder="1" applyAlignment="1">
      <alignment horizontal="center" vertical="center"/>
    </xf>
    <xf numFmtId="0" fontId="9" fillId="0" borderId="0" xfId="0" applyFont="1" applyAlignment="1">
      <alignment horizontal="center" vertical="top"/>
    </xf>
    <xf numFmtId="0" fontId="10" fillId="0" borderId="0" xfId="0" applyFont="1" applyAlignment="1">
      <alignment vertical="top" wrapText="1"/>
    </xf>
    <xf numFmtId="0" fontId="13" fillId="2" borderId="1" xfId="0" applyFont="1" applyFill="1" applyBorder="1" applyAlignment="1">
      <alignment horizontal="center" vertical="center"/>
    </xf>
    <xf numFmtId="0" fontId="3" fillId="0" borderId="0" xfId="0" applyFont="1"/>
    <xf numFmtId="0" fontId="13" fillId="0" borderId="0" xfId="0" applyFont="1"/>
    <xf numFmtId="0" fontId="10" fillId="0" borderId="1" xfId="0" applyFont="1" applyBorder="1" applyAlignment="1">
      <alignment vertical="center" wrapText="1"/>
    </xf>
    <xf numFmtId="0" fontId="10" fillId="0" borderId="1" xfId="0" applyFont="1" applyBorder="1" applyAlignment="1">
      <alignment horizontal="center" vertical="center"/>
    </xf>
    <xf numFmtId="9" fontId="10" fillId="0" borderId="1" xfId="0" applyNumberFormat="1" applyFont="1" applyBorder="1" applyAlignment="1">
      <alignment horizontal="center" vertical="center"/>
    </xf>
    <xf numFmtId="0" fontId="3" fillId="0" borderId="1" xfId="0" applyFont="1" applyBorder="1" applyAlignment="1">
      <alignment horizontal="center" vertical="center"/>
    </xf>
    <xf numFmtId="0" fontId="12" fillId="4" borderId="0" xfId="0" applyFont="1" applyFill="1" applyAlignment="1">
      <alignment vertical="center" indent="1"/>
    </xf>
    <xf numFmtId="0" fontId="14" fillId="0" borderId="0" xfId="0" applyFont="1" applyAlignment="1">
      <alignment horizontal="center"/>
    </xf>
    <xf numFmtId="0" fontId="7" fillId="4" borderId="0" xfId="0" applyFont="1" applyFill="1" applyAlignment="1">
      <alignment vertical="center" indent="1"/>
    </xf>
    <xf numFmtId="0" fontId="6" fillId="3" borderId="0" xfId="0" applyFont="1" applyFill="1" applyAlignment="1">
      <alignment vertical="center" indent="1"/>
    </xf>
    <xf numFmtId="0" fontId="11" fillId="0" borderId="0" xfId="0" applyFont="1"/>
    <xf numFmtId="0" fontId="1" fillId="0" borderId="0" xfId="0" applyFont="1"/>
    <xf numFmtId="0" fontId="2" fillId="0" borderId="0" xfId="0" applyFont="1"/>
    <xf numFmtId="0" fontId="4" fillId="0" borderId="0" xfId="0" applyFont="1" applyAlignment="1">
      <alignment vertical="top" wrapText="1"/>
    </xf>
    <xf numFmtId="0" fontId="5" fillId="0" borderId="0" xfId="0" applyFont="1"/>
    <xf numFmtId="0" fontId="10" fillId="0" borderId="0" xfId="0" applyFont="1" applyAlignment="1">
      <alignment vertical="top" wrapText="1"/>
    </xf>
    <xf numFmtId="0" fontId="16" fillId="3" borderId="0" xfId="0" applyFont="1" applyFill="1" applyAlignment="1">
      <alignment vertical="center" indent="1"/>
    </xf>
    <xf numFmtId="0" fontId="11" fillId="0" borderId="0" xfId="0" applyFont="1" applyAlignment="1">
      <alignment vertical="top" wrapText="1"/>
    </xf>
    <xf numFmtId="0" fontId="10" fillId="0" borderId="0" xfId="0" applyFont="1"/>
    <xf numFmtId="0" fontId="17" fillId="0" borderId="0" xfId="0" applyFont="1"/>
    <xf numFmtId="0" fontId="18" fillId="0" borderId="0" xfId="0" applyFont="1"/>
    <xf numFmtId="0" fontId="19" fillId="0" borderId="0" xfId="0" applyFont="1" applyAlignment="1">
      <alignment vertical="center" wrapText="1"/>
    </xf>
    <xf numFmtId="0" fontId="20" fillId="0" borderId="0" xfId="0" applyFont="1" applyAlignment="1">
      <alignment vertical="center" wrapText="1"/>
    </xf>
    <xf numFmtId="0" fontId="15" fillId="0" borderId="0" xfId="0" applyFont="1"/>
  </cellXfs>
  <cellStyles count="1">
    <cellStyle name="Normal" xfId="0" builtinId="0"/>
  </cellStyles>
  <dxfs count="2">
    <dxf>
      <font>
        <b/>
        <sz val="10"/>
        <color rgb="FF14663C"/>
        <name val="Arial"/>
        <charset val="1"/>
      </font>
      <fill>
        <patternFill>
          <bgColor rgb="FFE3F4E9"/>
        </patternFill>
      </fill>
    </dxf>
    <dxf>
      <font>
        <b/>
        <sz val="10"/>
        <color rgb="FF9B1C1C"/>
        <name val="Arial"/>
        <charset val="1"/>
      </font>
      <fill>
        <patternFill>
          <bgColor rgb="FFFCE4E4"/>
        </patternFill>
      </fil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14663C"/>
      <rgbColor rgb="FF000080"/>
      <rgbColor rgb="FF808000"/>
      <rgbColor rgb="FF800080"/>
      <rgbColor rgb="FF1F7A4D"/>
      <rgbColor rgb="FFC2CCD8"/>
      <rgbColor rgb="FF808080"/>
      <rgbColor rgb="FF9999FF"/>
      <rgbColor rgb="FF993366"/>
      <rgbColor rgb="FFFFFDEB"/>
      <rgbColor rgb="FFE3F4E9"/>
      <rgbColor rgb="FF660066"/>
      <rgbColor rgb="FFFF8080"/>
      <rgbColor rgb="FF0066CC"/>
      <rgbColor rgb="FFCCCCFF"/>
      <rgbColor rgb="FF000080"/>
      <rgbColor rgb="FFFF00FF"/>
      <rgbColor rgb="FFFFFF00"/>
      <rgbColor rgb="FF00FFFF"/>
      <rgbColor rgb="FF800080"/>
      <rgbColor rgb="FF800000"/>
      <rgbColor rgb="FF155F3B"/>
      <rgbColor rgb="FF0000FF"/>
      <rgbColor rgb="FF00CCFF"/>
      <rgbColor rgb="FFE8F4EE"/>
      <rgbColor rgb="FFEEF4FF"/>
      <rgbColor rgb="FFFFFF99"/>
      <rgbColor rgb="FF99CCFF"/>
      <rgbColor rgb="FFFF99CC"/>
      <rgbColor rgb="FFCC99FF"/>
      <rgbColor rgb="FFFCE4E4"/>
      <rgbColor rgb="FF3366FF"/>
      <rgbColor rgb="FF33CCCC"/>
      <rgbColor rgb="FF99CC00"/>
      <rgbColor rgb="FFFFCC00"/>
      <rgbColor rgb="FFF4A900"/>
      <rgbColor rgb="FFFF6600"/>
      <rgbColor rgb="FF647084"/>
      <rgbColor rgb="FF969696"/>
      <rgbColor rgb="FF003366"/>
      <rgbColor rgb="FF339966"/>
      <rgbColor rgb="FF003300"/>
      <rgbColor rgb="FF333300"/>
      <rgbColor rgb="FF9B1C1C"/>
      <rgbColor rgb="FF993366"/>
      <rgbColor rgb="FF333399"/>
      <rgbColor rgb="FF1F29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477429</xdr:colOff>
      <xdr:row>0</xdr:row>
      <xdr:rowOff>100286</xdr:rowOff>
    </xdr:from>
    <xdr:to>
      <xdr:col>6</xdr:col>
      <xdr:colOff>264223</xdr:colOff>
      <xdr:row>1</xdr:row>
      <xdr:rowOff>172830</xdr:rowOff>
    </xdr:to>
    <xdr:pic>
      <xdr:nvPicPr>
        <xdr:cNvPr id="2" name="Image 1" descr="Picture">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a:stretch/>
      </xdr:blipFill>
      <xdr:spPr>
        <a:xfrm>
          <a:off x="8889909" y="100286"/>
          <a:ext cx="1638454" cy="359383"/>
        </a:xfrm>
        <a:prstGeom prst="rect">
          <a:avLst/>
        </a:prstGeom>
        <a:noFill/>
        <a:ln w="0">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6</xdr:col>
      <xdr:colOff>281940</xdr:colOff>
      <xdr:row>0</xdr:row>
      <xdr:rowOff>62186</xdr:rowOff>
    </xdr:from>
    <xdr:to>
      <xdr:col>9</xdr:col>
      <xdr:colOff>53177</xdr:colOff>
      <xdr:row>1</xdr:row>
      <xdr:rowOff>132009</xdr:rowOff>
    </xdr:to>
    <xdr:pic>
      <xdr:nvPicPr>
        <xdr:cNvPr id="2" name="Image 1" descr="Picture">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a:stretch/>
      </xdr:blipFill>
      <xdr:spPr>
        <a:xfrm>
          <a:off x="6583680" y="62186"/>
          <a:ext cx="1622897" cy="359383"/>
        </a:xfrm>
        <a:prstGeom prst="rect">
          <a:avLst/>
        </a:prstGeom>
        <a:noFill/>
        <a:ln w="0">
          <a:noFill/>
        </a:ln>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22"/>
  <sheetViews>
    <sheetView showGridLines="0" tabSelected="1" zoomScaleNormal="100" workbookViewId="0">
      <selection activeCell="C12" sqref="C12"/>
    </sheetView>
  </sheetViews>
  <sheetFormatPr defaultColWidth="8.69140625" defaultRowHeight="14.6" x14ac:dyDescent="0.4"/>
  <cols>
    <col min="1" max="1" width="5" customWidth="1"/>
    <col min="2" max="2" width="92" customWidth="1"/>
    <col min="3" max="3" width="22" customWidth="1"/>
  </cols>
  <sheetData>
    <row r="1" spans="1:3" ht="22.75" x14ac:dyDescent="0.55000000000000004">
      <c r="A1" s="22" t="s">
        <v>0</v>
      </c>
      <c r="B1" s="22"/>
      <c r="C1" s="22"/>
    </row>
    <row r="2" spans="1:3" x14ac:dyDescent="0.4">
      <c r="A2" s="23" t="s">
        <v>1</v>
      </c>
      <c r="B2" s="23"/>
      <c r="C2" s="23"/>
    </row>
    <row r="3" spans="1:3" x14ac:dyDescent="0.4">
      <c r="B3" s="2" t="s">
        <v>2</v>
      </c>
      <c r="C3" s="3"/>
    </row>
    <row r="4" spans="1:3" x14ac:dyDescent="0.4">
      <c r="B4" s="2" t="s">
        <v>3</v>
      </c>
      <c r="C4" s="3"/>
    </row>
    <row r="6" spans="1:3" ht="57.75" customHeight="1" x14ac:dyDescent="0.4">
      <c r="A6" s="24" t="s">
        <v>4</v>
      </c>
      <c r="B6" s="24"/>
      <c r="C6" s="24"/>
    </row>
    <row r="8" spans="1:3" x14ac:dyDescent="0.4">
      <c r="A8" s="25" t="str">
        <f>"You have rated "&amp;COUNTA(C12:C22)&amp;" of 11 skills and answered "&amp;COUNTA(C28:C120)&amp;" of 42 questions.  See the 'Your Results' tab."</f>
        <v>You have rated 0 of 11 skills and answered 0 of 42 questions.  See the 'Your Results' tab.</v>
      </c>
      <c r="B8" s="25"/>
      <c r="C8" s="25"/>
    </row>
    <row r="9" spans="1:3" ht="21.75" customHeight="1" x14ac:dyDescent="0.4">
      <c r="A9" s="20" t="s">
        <v>5</v>
      </c>
      <c r="B9" s="20"/>
      <c r="C9" s="20"/>
    </row>
    <row r="10" spans="1:3" ht="18" customHeight="1" x14ac:dyDescent="0.4">
      <c r="A10" s="19" t="s">
        <v>6</v>
      </c>
      <c r="B10" s="19"/>
      <c r="C10" s="19"/>
    </row>
    <row r="11" spans="1:3" ht="15.75" customHeight="1" x14ac:dyDescent="0.4">
      <c r="A11" s="4" t="s">
        <v>7</v>
      </c>
      <c r="B11" s="4" t="s">
        <v>8</v>
      </c>
      <c r="C11" s="4" t="s">
        <v>9</v>
      </c>
    </row>
    <row r="12" spans="1:3" ht="18" customHeight="1" x14ac:dyDescent="0.4">
      <c r="A12" s="5">
        <v>1</v>
      </c>
      <c r="B12" s="6" t="s">
        <v>10</v>
      </c>
      <c r="C12" s="7"/>
    </row>
    <row r="13" spans="1:3" ht="18" customHeight="1" x14ac:dyDescent="0.4">
      <c r="A13" s="5">
        <v>2</v>
      </c>
      <c r="B13" s="6" t="s">
        <v>11</v>
      </c>
      <c r="C13" s="7"/>
    </row>
    <row r="14" spans="1:3" ht="18" customHeight="1" x14ac:dyDescent="0.4">
      <c r="A14" s="5">
        <v>3</v>
      </c>
      <c r="B14" s="6" t="s">
        <v>12</v>
      </c>
      <c r="C14" s="7"/>
    </row>
    <row r="15" spans="1:3" ht="18" customHeight="1" x14ac:dyDescent="0.4">
      <c r="A15" s="5">
        <v>4</v>
      </c>
      <c r="B15" s="6" t="s">
        <v>13</v>
      </c>
      <c r="C15" s="7"/>
    </row>
    <row r="16" spans="1:3" ht="18" customHeight="1" x14ac:dyDescent="0.4">
      <c r="A16" s="5">
        <v>5</v>
      </c>
      <c r="B16" s="6" t="s">
        <v>14</v>
      </c>
      <c r="C16" s="7"/>
    </row>
    <row r="17" spans="1:3" ht="18" customHeight="1" x14ac:dyDescent="0.4">
      <c r="A17" s="5">
        <v>6</v>
      </c>
      <c r="B17" s="6" t="s">
        <v>15</v>
      </c>
      <c r="C17" s="7"/>
    </row>
    <row r="18" spans="1:3" ht="18" customHeight="1" x14ac:dyDescent="0.4">
      <c r="A18" s="5">
        <v>7</v>
      </c>
      <c r="B18" s="6" t="s">
        <v>16</v>
      </c>
      <c r="C18" s="7"/>
    </row>
    <row r="19" spans="1:3" ht="18" customHeight="1" x14ac:dyDescent="0.4">
      <c r="A19" s="5">
        <v>8</v>
      </c>
      <c r="B19" s="6" t="s">
        <v>17</v>
      </c>
      <c r="C19" s="7"/>
    </row>
    <row r="20" spans="1:3" ht="18" customHeight="1" x14ac:dyDescent="0.4">
      <c r="A20" s="5">
        <v>9</v>
      </c>
      <c r="B20" s="6" t="s">
        <v>18</v>
      </c>
      <c r="C20" s="7"/>
    </row>
    <row r="21" spans="1:3" ht="18" customHeight="1" x14ac:dyDescent="0.4">
      <c r="A21" s="5">
        <v>10</v>
      </c>
      <c r="B21" s="6" t="s">
        <v>19</v>
      </c>
      <c r="C21" s="7"/>
    </row>
    <row r="22" spans="1:3" ht="18" customHeight="1" x14ac:dyDescent="0.4">
      <c r="A22" s="5">
        <v>11</v>
      </c>
      <c r="B22" s="6" t="s">
        <v>20</v>
      </c>
      <c r="C22" s="7"/>
    </row>
    <row r="24" spans="1:3" ht="21.75" customHeight="1" x14ac:dyDescent="0.4">
      <c r="A24" s="20" t="s">
        <v>21</v>
      </c>
      <c r="B24" s="20"/>
      <c r="C24" s="20"/>
    </row>
    <row r="25" spans="1:3" x14ac:dyDescent="0.4">
      <c r="A25" s="21" t="s">
        <v>22</v>
      </c>
      <c r="B25" s="21"/>
      <c r="C25" s="21"/>
    </row>
    <row r="26" spans="1:3" ht="18" customHeight="1" x14ac:dyDescent="0.4">
      <c r="A26" s="4" t="s">
        <v>7</v>
      </c>
      <c r="B26" s="4" t="s">
        <v>23</v>
      </c>
      <c r="C26" s="4" t="s">
        <v>24</v>
      </c>
    </row>
    <row r="27" spans="1:3" ht="19.5" customHeight="1" x14ac:dyDescent="0.4">
      <c r="A27" s="17" t="s">
        <v>10</v>
      </c>
      <c r="B27" s="17"/>
      <c r="C27" s="17"/>
    </row>
    <row r="28" spans="1:3" ht="84" customHeight="1" x14ac:dyDescent="0.4">
      <c r="A28" s="8">
        <v>1</v>
      </c>
      <c r="B28" s="9" t="s">
        <v>25</v>
      </c>
      <c r="C28" s="10"/>
    </row>
    <row r="30" spans="1:3" ht="84" customHeight="1" x14ac:dyDescent="0.4">
      <c r="A30" s="8">
        <v>2</v>
      </c>
      <c r="B30" s="9" t="s">
        <v>26</v>
      </c>
      <c r="C30" s="10"/>
    </row>
    <row r="32" spans="1:3" ht="33.75" customHeight="1" x14ac:dyDescent="0.4">
      <c r="A32" s="8">
        <v>3</v>
      </c>
      <c r="B32" s="9" t="s">
        <v>27</v>
      </c>
      <c r="C32" s="10"/>
    </row>
    <row r="34" spans="1:3" ht="84" customHeight="1" x14ac:dyDescent="0.4">
      <c r="A34" s="8">
        <v>4</v>
      </c>
      <c r="B34" s="9" t="s">
        <v>28</v>
      </c>
      <c r="C34" s="10"/>
    </row>
    <row r="36" spans="1:3" ht="19.5" customHeight="1" x14ac:dyDescent="0.4">
      <c r="A36" s="17" t="s">
        <v>11</v>
      </c>
      <c r="B36" s="17"/>
      <c r="C36" s="17"/>
    </row>
    <row r="37" spans="1:3" ht="84" customHeight="1" x14ac:dyDescent="0.4">
      <c r="A37" s="8">
        <v>5</v>
      </c>
      <c r="B37" s="9" t="s">
        <v>29</v>
      </c>
      <c r="C37" s="10"/>
    </row>
    <row r="39" spans="1:3" ht="84" customHeight="1" x14ac:dyDescent="0.4">
      <c r="A39" s="8">
        <v>6</v>
      </c>
      <c r="B39" s="9" t="s">
        <v>30</v>
      </c>
      <c r="C39" s="10"/>
    </row>
    <row r="41" spans="1:3" ht="33.75" customHeight="1" x14ac:dyDescent="0.4">
      <c r="A41" s="8">
        <v>7</v>
      </c>
      <c r="B41" s="9" t="s">
        <v>31</v>
      </c>
      <c r="C41" s="10"/>
    </row>
    <row r="43" spans="1:3" ht="84" customHeight="1" x14ac:dyDescent="0.4">
      <c r="A43" s="8">
        <v>8</v>
      </c>
      <c r="B43" s="9" t="s">
        <v>32</v>
      </c>
      <c r="C43" s="10"/>
    </row>
    <row r="45" spans="1:3" ht="19.5" customHeight="1" x14ac:dyDescent="0.4">
      <c r="A45" s="17" t="s">
        <v>12</v>
      </c>
      <c r="B45" s="17"/>
      <c r="C45" s="17"/>
    </row>
    <row r="46" spans="1:3" ht="84" customHeight="1" x14ac:dyDescent="0.4">
      <c r="A46" s="8">
        <v>9</v>
      </c>
      <c r="B46" s="9" t="s">
        <v>33</v>
      </c>
      <c r="C46" s="10"/>
    </row>
    <row r="48" spans="1:3" ht="84" customHeight="1" x14ac:dyDescent="0.4">
      <c r="A48" s="8">
        <v>10</v>
      </c>
      <c r="B48" s="9" t="s">
        <v>34</v>
      </c>
      <c r="C48" s="10"/>
    </row>
    <row r="50" spans="1:3" ht="33.75" customHeight="1" x14ac:dyDescent="0.4">
      <c r="A50" s="8">
        <v>11</v>
      </c>
      <c r="B50" s="9" t="s">
        <v>35</v>
      </c>
      <c r="C50" s="10"/>
    </row>
    <row r="52" spans="1:3" ht="84" customHeight="1" x14ac:dyDescent="0.4">
      <c r="A52" s="8">
        <v>12</v>
      </c>
      <c r="B52" s="9" t="s">
        <v>36</v>
      </c>
      <c r="C52" s="10"/>
    </row>
    <row r="54" spans="1:3" ht="84" customHeight="1" x14ac:dyDescent="0.4">
      <c r="A54" s="8">
        <v>13</v>
      </c>
      <c r="B54" s="9" t="s">
        <v>37</v>
      </c>
      <c r="C54" s="10"/>
    </row>
    <row r="56" spans="1:3" ht="19.5" customHeight="1" x14ac:dyDescent="0.4">
      <c r="A56" s="17" t="s">
        <v>13</v>
      </c>
      <c r="B56" s="17"/>
      <c r="C56" s="17"/>
    </row>
    <row r="57" spans="1:3" ht="84" customHeight="1" x14ac:dyDescent="0.4">
      <c r="A57" s="8">
        <v>14</v>
      </c>
      <c r="B57" s="9" t="s">
        <v>38</v>
      </c>
      <c r="C57" s="10"/>
    </row>
    <row r="59" spans="1:3" ht="84" customHeight="1" x14ac:dyDescent="0.4">
      <c r="A59" s="8">
        <v>15</v>
      </c>
      <c r="B59" s="9" t="s">
        <v>39</v>
      </c>
      <c r="C59" s="10"/>
    </row>
    <row r="61" spans="1:3" ht="84" customHeight="1" x14ac:dyDescent="0.4">
      <c r="A61" s="8">
        <v>16</v>
      </c>
      <c r="B61" s="9" t="s">
        <v>40</v>
      </c>
      <c r="C61" s="10"/>
    </row>
    <row r="63" spans="1:3" ht="33.75" customHeight="1" x14ac:dyDescent="0.4">
      <c r="A63" s="8">
        <v>17</v>
      </c>
      <c r="B63" s="9" t="s">
        <v>41</v>
      </c>
      <c r="C63" s="10"/>
    </row>
    <row r="65" spans="1:3" ht="84" customHeight="1" x14ac:dyDescent="0.4">
      <c r="A65" s="8">
        <v>18</v>
      </c>
      <c r="B65" s="9" t="s">
        <v>42</v>
      </c>
      <c r="C65" s="10"/>
    </row>
    <row r="67" spans="1:3" ht="19.5" customHeight="1" x14ac:dyDescent="0.4">
      <c r="A67" s="17" t="s">
        <v>14</v>
      </c>
      <c r="B67" s="17"/>
      <c r="C67" s="17"/>
    </row>
    <row r="68" spans="1:3" ht="84" customHeight="1" x14ac:dyDescent="0.4">
      <c r="A68" s="8">
        <v>19</v>
      </c>
      <c r="B68" s="9" t="s">
        <v>43</v>
      </c>
      <c r="C68" s="10"/>
    </row>
    <row r="70" spans="1:3" ht="84" customHeight="1" x14ac:dyDescent="0.4">
      <c r="A70" s="8">
        <v>20</v>
      </c>
      <c r="B70" s="9" t="s">
        <v>44</v>
      </c>
      <c r="C70" s="10"/>
    </row>
    <row r="72" spans="1:3" ht="33.75" customHeight="1" x14ac:dyDescent="0.4">
      <c r="A72" s="8">
        <v>21</v>
      </c>
      <c r="B72" s="9" t="s">
        <v>45</v>
      </c>
      <c r="C72" s="10"/>
    </row>
    <row r="74" spans="1:3" ht="19.5" customHeight="1" x14ac:dyDescent="0.4">
      <c r="A74" s="17" t="s">
        <v>15</v>
      </c>
      <c r="B74" s="17"/>
      <c r="C74" s="17"/>
    </row>
    <row r="75" spans="1:3" ht="84" customHeight="1" x14ac:dyDescent="0.4">
      <c r="A75" s="8">
        <v>22</v>
      </c>
      <c r="B75" s="9" t="s">
        <v>46</v>
      </c>
      <c r="C75" s="10"/>
    </row>
    <row r="77" spans="1:3" ht="84" customHeight="1" x14ac:dyDescent="0.4">
      <c r="A77" s="8">
        <v>23</v>
      </c>
      <c r="B77" s="9" t="s">
        <v>47</v>
      </c>
      <c r="C77" s="10"/>
    </row>
    <row r="79" spans="1:3" ht="84" customHeight="1" x14ac:dyDescent="0.4">
      <c r="A79" s="8">
        <v>24</v>
      </c>
      <c r="B79" s="9" t="s">
        <v>48</v>
      </c>
      <c r="C79" s="10"/>
    </row>
    <row r="81" spans="1:3" ht="84" customHeight="1" x14ac:dyDescent="0.4">
      <c r="A81" s="8">
        <v>25</v>
      </c>
      <c r="B81" s="9" t="s">
        <v>49</v>
      </c>
      <c r="C81" s="10"/>
    </row>
    <row r="83" spans="1:3" ht="19.5" customHeight="1" x14ac:dyDescent="0.4">
      <c r="A83" s="17" t="s">
        <v>16</v>
      </c>
      <c r="B83" s="17"/>
      <c r="C83" s="17"/>
    </row>
    <row r="84" spans="1:3" ht="84" customHeight="1" x14ac:dyDescent="0.4">
      <c r="A84" s="8">
        <v>26</v>
      </c>
      <c r="B84" s="9" t="s">
        <v>50</v>
      </c>
      <c r="C84" s="10"/>
    </row>
    <row r="86" spans="1:3" ht="84" customHeight="1" x14ac:dyDescent="0.4">
      <c r="A86" s="8">
        <v>27</v>
      </c>
      <c r="B86" s="9" t="s">
        <v>51</v>
      </c>
      <c r="C86" s="10"/>
    </row>
    <row r="88" spans="1:3" ht="84" customHeight="1" x14ac:dyDescent="0.4">
      <c r="A88" s="8">
        <v>28</v>
      </c>
      <c r="B88" s="9" t="s">
        <v>52</v>
      </c>
      <c r="C88" s="10"/>
    </row>
    <row r="90" spans="1:3" ht="33.75" customHeight="1" x14ac:dyDescent="0.4">
      <c r="A90" s="8">
        <v>29</v>
      </c>
      <c r="B90" s="9" t="s">
        <v>53</v>
      </c>
      <c r="C90" s="10"/>
    </row>
    <row r="92" spans="1:3" ht="19.5" customHeight="1" x14ac:dyDescent="0.4">
      <c r="A92" s="17" t="s">
        <v>17</v>
      </c>
      <c r="B92" s="17"/>
      <c r="C92" s="17"/>
    </row>
    <row r="93" spans="1:3" ht="84" customHeight="1" x14ac:dyDescent="0.4">
      <c r="A93" s="8">
        <v>30</v>
      </c>
      <c r="B93" s="9" t="s">
        <v>54</v>
      </c>
      <c r="C93" s="10"/>
    </row>
    <row r="95" spans="1:3" ht="33.75" customHeight="1" x14ac:dyDescent="0.4">
      <c r="A95" s="8">
        <v>31</v>
      </c>
      <c r="B95" s="9" t="s">
        <v>55</v>
      </c>
      <c r="C95" s="10"/>
    </row>
    <row r="97" spans="1:3" ht="84" customHeight="1" x14ac:dyDescent="0.4">
      <c r="A97" s="8">
        <v>32</v>
      </c>
      <c r="B97" s="9" t="s">
        <v>56</v>
      </c>
      <c r="C97" s="10"/>
    </row>
    <row r="99" spans="1:3" ht="19.5" customHeight="1" x14ac:dyDescent="0.4">
      <c r="A99" s="17" t="s">
        <v>18</v>
      </c>
      <c r="B99" s="17"/>
      <c r="C99" s="17"/>
    </row>
    <row r="100" spans="1:3" ht="84" customHeight="1" x14ac:dyDescent="0.4">
      <c r="A100" s="8">
        <v>33</v>
      </c>
      <c r="B100" s="9" t="s">
        <v>57</v>
      </c>
      <c r="C100" s="10"/>
    </row>
    <row r="102" spans="1:3" ht="33.75" customHeight="1" x14ac:dyDescent="0.4">
      <c r="A102" s="8">
        <v>34</v>
      </c>
      <c r="B102" s="9" t="s">
        <v>58</v>
      </c>
      <c r="C102" s="10"/>
    </row>
    <row r="104" spans="1:3" ht="84" customHeight="1" x14ac:dyDescent="0.4">
      <c r="A104" s="8">
        <v>35</v>
      </c>
      <c r="B104" s="9" t="s">
        <v>59</v>
      </c>
      <c r="C104" s="10"/>
    </row>
    <row r="106" spans="1:3" ht="19.5" customHeight="1" x14ac:dyDescent="0.4">
      <c r="A106" s="17" t="s">
        <v>19</v>
      </c>
      <c r="B106" s="17"/>
      <c r="C106" s="17"/>
    </row>
    <row r="107" spans="1:3" ht="84" customHeight="1" x14ac:dyDescent="0.4">
      <c r="A107" s="8">
        <v>36</v>
      </c>
      <c r="B107" s="9" t="s">
        <v>60</v>
      </c>
      <c r="C107" s="10"/>
    </row>
    <row r="109" spans="1:3" ht="84" customHeight="1" x14ac:dyDescent="0.4">
      <c r="A109" s="8">
        <v>37</v>
      </c>
      <c r="B109" s="9" t="s">
        <v>61</v>
      </c>
      <c r="C109" s="10"/>
    </row>
    <row r="111" spans="1:3" ht="33.75" customHeight="1" x14ac:dyDescent="0.4">
      <c r="A111" s="8">
        <v>38</v>
      </c>
      <c r="B111" s="9" t="s">
        <v>62</v>
      </c>
      <c r="C111" s="10"/>
    </row>
    <row r="113" spans="1:3" ht="19.5" customHeight="1" x14ac:dyDescent="0.4">
      <c r="A113" s="17" t="s">
        <v>20</v>
      </c>
      <c r="B113" s="17"/>
      <c r="C113" s="17"/>
    </row>
    <row r="114" spans="1:3" ht="84" customHeight="1" x14ac:dyDescent="0.4">
      <c r="A114" s="8">
        <v>39</v>
      </c>
      <c r="B114" s="9" t="s">
        <v>63</v>
      </c>
      <c r="C114" s="10"/>
    </row>
    <row r="116" spans="1:3" ht="84" customHeight="1" x14ac:dyDescent="0.4">
      <c r="A116" s="8">
        <v>40</v>
      </c>
      <c r="B116" s="9" t="s">
        <v>64</v>
      </c>
      <c r="C116" s="10"/>
    </row>
    <row r="118" spans="1:3" ht="84" customHeight="1" x14ac:dyDescent="0.4">
      <c r="A118" s="8">
        <v>41</v>
      </c>
      <c r="B118" s="9" t="s">
        <v>65</v>
      </c>
      <c r="C118" s="10"/>
    </row>
    <row r="120" spans="1:3" ht="33.75" customHeight="1" x14ac:dyDescent="0.4">
      <c r="A120" s="8">
        <v>42</v>
      </c>
      <c r="B120" s="9" t="s">
        <v>66</v>
      </c>
      <c r="C120" s="10"/>
    </row>
    <row r="122" spans="1:3" x14ac:dyDescent="0.4">
      <c r="A122" s="18" t="s">
        <v>67</v>
      </c>
      <c r="B122" s="18"/>
      <c r="C122" s="18"/>
    </row>
  </sheetData>
  <mergeCells count="20">
    <mergeCell ref="A1:C1"/>
    <mergeCell ref="A2:C2"/>
    <mergeCell ref="A6:C6"/>
    <mergeCell ref="A8:C8"/>
    <mergeCell ref="A9:C9"/>
    <mergeCell ref="A10:C10"/>
    <mergeCell ref="A24:C24"/>
    <mergeCell ref="A25:C25"/>
    <mergeCell ref="A27:C27"/>
    <mergeCell ref="A36:C36"/>
    <mergeCell ref="A45:C45"/>
    <mergeCell ref="A56:C56"/>
    <mergeCell ref="A67:C67"/>
    <mergeCell ref="A74:C74"/>
    <mergeCell ref="A83:C83"/>
    <mergeCell ref="A92:C92"/>
    <mergeCell ref="A99:C99"/>
    <mergeCell ref="A106:C106"/>
    <mergeCell ref="A113:C113"/>
    <mergeCell ref="A122:C122"/>
  </mergeCells>
  <dataValidations count="3">
    <dataValidation type="list" allowBlank="1" sqref="C28 C30 C34 C37 C39 C43 C46 C48 C52 C54 C57 C59 C61 C65 C68 C70 C75 C77 C79 C81 C84 C86 C88 C93 C97 C100 C104 C107 C109 C114 C116 C118" xr:uid="{00000000-0002-0000-0000-000000000000}">
      <formula1>"A,B,C,D"</formula1>
      <formula2>0</formula2>
    </dataValidation>
    <dataValidation type="list" allowBlank="1" sqref="C32 C41 C50 C63 C72 C90 C95 C102 C111 C120" xr:uid="{00000000-0002-0000-0000-000001000000}">
      <formula1>"True,False"</formula1>
      <formula2>0</formula2>
    </dataValidation>
    <dataValidation type="list" allowBlank="1" sqref="C12:C22" xr:uid="{00000000-0002-0000-0000-000002000000}">
      <formula1>"A - Expert,B - Proficient,C - Some skills,D - Limited to no skills"</formula1>
      <formula2>0</formula2>
    </dataValidation>
  </dataValidations>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F33"/>
  <sheetViews>
    <sheetView showGridLines="0" zoomScaleNormal="100" workbookViewId="0"/>
  </sheetViews>
  <sheetFormatPr defaultColWidth="8.69140625" defaultRowHeight="14.6" x14ac:dyDescent="0.4"/>
  <cols>
    <col min="1" max="1" width="3" customWidth="1"/>
    <col min="2" max="2" width="30" customWidth="1"/>
    <col min="3" max="3" width="12" customWidth="1"/>
    <col min="4" max="4" width="20" customWidth="1"/>
    <col min="5" max="5" width="11" customWidth="1"/>
    <col min="6" max="6" width="13" customWidth="1"/>
  </cols>
  <sheetData>
    <row r="1" spans="2:6" ht="22.75" x14ac:dyDescent="0.55000000000000004">
      <c r="B1" s="22" t="s">
        <v>68</v>
      </c>
      <c r="C1" s="22"/>
      <c r="D1" s="22"/>
      <c r="E1" s="22"/>
      <c r="F1" s="22"/>
    </row>
    <row r="2" spans="2:6" x14ac:dyDescent="0.4">
      <c r="B2" s="34" t="s">
        <v>69</v>
      </c>
      <c r="C2" s="34"/>
      <c r="D2" s="34"/>
      <c r="E2" s="34"/>
      <c r="F2" s="34"/>
    </row>
    <row r="4" spans="2:6" x14ac:dyDescent="0.4">
      <c r="B4" s="11" t="s">
        <v>70</v>
      </c>
      <c r="C4" s="1">
        <f>Assessment!C3</f>
        <v>0</v>
      </c>
    </row>
    <row r="5" spans="2:6" x14ac:dyDescent="0.4">
      <c r="B5" s="11" t="s">
        <v>3</v>
      </c>
      <c r="C5" s="1">
        <f>Assessment!C4</f>
        <v>0</v>
      </c>
    </row>
    <row r="6" spans="2:6" x14ac:dyDescent="0.4">
      <c r="B6" s="11" t="s">
        <v>71</v>
      </c>
      <c r="C6" s="29" t="str">
        <f>Key!H4&amp;" of 11 skills rated, "&amp;Key!H1&amp;" of 42 questions answered"</f>
        <v>0 of 11 skills rated, 0 of 42 questions answered</v>
      </c>
      <c r="D6" s="29"/>
      <c r="E6" s="29"/>
      <c r="F6" s="29"/>
    </row>
    <row r="8" spans="2:6" ht="24" customHeight="1" x14ac:dyDescent="0.4">
      <c r="B8" s="27" t="s">
        <v>72</v>
      </c>
      <c r="C8" s="27"/>
      <c r="D8" s="27"/>
      <c r="E8" s="27"/>
      <c r="F8" s="27"/>
    </row>
    <row r="9" spans="2:6" x14ac:dyDescent="0.4">
      <c r="B9" s="11" t="s">
        <v>73</v>
      </c>
      <c r="C9" s="29" t="str">
        <f>IF(Key!H1=0,"Not started",Key!H2&amp;" / 42   ("&amp;TEXT(Key!H3,"0%")&amp;")")</f>
        <v>Not started</v>
      </c>
      <c r="D9" s="29"/>
      <c r="E9" s="29"/>
      <c r="F9" s="29"/>
    </row>
    <row r="10" spans="2:6" x14ac:dyDescent="0.4">
      <c r="B10" s="11" t="s">
        <v>74</v>
      </c>
      <c r="C10" s="29" t="str">
        <f>IF(Key!H4=0,"Not rated",TEXT(Key!H7,"0%")&amp;" average confidence")</f>
        <v>Not rated</v>
      </c>
      <c r="D10" s="29"/>
      <c r="E10" s="29"/>
      <c r="F10" s="29"/>
    </row>
    <row r="11" spans="2:6" ht="16.3" x14ac:dyDescent="0.4">
      <c r="B11" s="12" t="s">
        <v>75</v>
      </c>
      <c r="C11" s="30" t="str">
        <f>IF(AND(Key!H1=0,Key!H4=0),"Not started yet",TEXT(Key!H8,"0%"))</f>
        <v>Not started yet</v>
      </c>
      <c r="D11" s="30"/>
      <c r="E11" s="30"/>
      <c r="F11" s="30"/>
    </row>
    <row r="12" spans="2:6" x14ac:dyDescent="0.4">
      <c r="B12" s="31" t="s">
        <v>76</v>
      </c>
      <c r="C12" s="31"/>
      <c r="D12" s="31"/>
      <c r="E12" s="31"/>
      <c r="F12" s="31"/>
    </row>
    <row r="13" spans="2:6" ht="24" customHeight="1" x14ac:dyDescent="0.4">
      <c r="B13" s="11" t="s">
        <v>77</v>
      </c>
      <c r="C13" s="32" t="s">
        <v>78</v>
      </c>
      <c r="D13" s="32"/>
      <c r="E13" s="32"/>
      <c r="F13" s="32"/>
    </row>
    <row r="14" spans="2:6" ht="30" customHeight="1" x14ac:dyDescent="0.4">
      <c r="B14" s="12" t="s">
        <v>79</v>
      </c>
      <c r="C14" s="33" t="str">
        <f>IF(AND(Key!H1=0,Key!H4=0),"-",IF(Key!H8&gt;=0.8,"You can likely skip PowerPoint Introduction","PowerPoint Introduction"))</f>
        <v>-</v>
      </c>
      <c r="D14" s="33"/>
      <c r="E14" s="33"/>
      <c r="F14" s="33"/>
    </row>
    <row r="15" spans="2:6" ht="45.75" customHeight="1" x14ac:dyDescent="0.4">
      <c r="B15" s="26" t="str">
        <f>IF(AND(Key!H1=0,Key!H4=0),"Complete both parts on the Assessment tab to see your placement.",IF(Key!H8&gt;=0.8,"You already know most Introduction-level material. You are likely ready to move beyond PowerPoint Introduction - just review any focus areas below first.",IF(Key!H8&gt;=0.5,"PowerPoint Introduction is a great fit. You have a foundation, and the class will fill the gaps shown below.","Start with PowerPoint Introduction - it is designed for exactly where you are now. No prior experience needed.")))</f>
        <v>Complete both parts on the Assessment tab to see your placement.</v>
      </c>
      <c r="C15" s="26"/>
      <c r="D15" s="26"/>
      <c r="E15" s="26"/>
      <c r="F15" s="26"/>
    </row>
    <row r="17" spans="2:6" ht="24" customHeight="1" x14ac:dyDescent="0.4">
      <c r="B17" s="27" t="s">
        <v>80</v>
      </c>
      <c r="C17" s="27"/>
      <c r="D17" s="27"/>
      <c r="E17" s="27"/>
      <c r="F17" s="27"/>
    </row>
    <row r="18" spans="2:6" x14ac:dyDescent="0.4">
      <c r="B18" s="4" t="s">
        <v>81</v>
      </c>
      <c r="C18" s="4" t="s">
        <v>82</v>
      </c>
      <c r="D18" s="4" t="s">
        <v>83</v>
      </c>
      <c r="E18" s="4" t="s">
        <v>84</v>
      </c>
      <c r="F18" s="4" t="s">
        <v>85</v>
      </c>
    </row>
    <row r="19" spans="2:6" ht="18" customHeight="1" x14ac:dyDescent="0.4">
      <c r="B19" s="13" t="s">
        <v>10</v>
      </c>
      <c r="C19" s="14" t="str">
        <f>SUMIF(Key!$B$2:$B$43,B19,Key!$F$2:$F$43)&amp;" / "&amp;COUNTIF(Key!$B$2:$B$43,B19)</f>
        <v>0 / 4</v>
      </c>
      <c r="D19" s="14" t="str">
        <f>VLOOKUP(B19,Key!$J$2:$M$12,4,0)</f>
        <v>Not rated</v>
      </c>
      <c r="E19" s="15">
        <f>Key!$H$5*(SUMIF(Key!$B$2:$B$43,B19,Key!$F$2:$F$43)/COUNTIF(Key!$B$2:$B$43,B19))+Key!$H$6*VLOOKUP(B19,Key!$J$2:$L$12,3,0)</f>
        <v>0</v>
      </c>
      <c r="F19" s="16" t="str">
        <f>IF(AND(Key!$H$1=0,Key!$H$4=0),"-",IF(E19&gt;=0.7,"Solid","Focus area"))</f>
        <v>-</v>
      </c>
    </row>
    <row r="20" spans="2:6" ht="18" customHeight="1" x14ac:dyDescent="0.4">
      <c r="B20" s="13" t="s">
        <v>11</v>
      </c>
      <c r="C20" s="14" t="str">
        <f>SUMIF(Key!$B$2:$B$43,B20,Key!$F$2:$F$43)&amp;" / "&amp;COUNTIF(Key!$B$2:$B$43,B20)</f>
        <v>0 / 4</v>
      </c>
      <c r="D20" s="14" t="str">
        <f>VLOOKUP(B20,Key!$J$2:$M$12,4,0)</f>
        <v>Not rated</v>
      </c>
      <c r="E20" s="15">
        <f>Key!$H$5*(SUMIF(Key!$B$2:$B$43,B20,Key!$F$2:$F$43)/COUNTIF(Key!$B$2:$B$43,B20))+Key!$H$6*VLOOKUP(B20,Key!$J$2:$L$12,3,0)</f>
        <v>0</v>
      </c>
      <c r="F20" s="16" t="str">
        <f>IF(AND(Key!$H$1=0,Key!$H$4=0),"-",IF(E20&gt;=0.7,"Solid","Focus area"))</f>
        <v>-</v>
      </c>
    </row>
    <row r="21" spans="2:6" ht="18" customHeight="1" x14ac:dyDescent="0.4">
      <c r="B21" s="13" t="s">
        <v>12</v>
      </c>
      <c r="C21" s="14" t="str">
        <f>SUMIF(Key!$B$2:$B$43,B21,Key!$F$2:$F$43)&amp;" / "&amp;COUNTIF(Key!$B$2:$B$43,B21)</f>
        <v>0 / 5</v>
      </c>
      <c r="D21" s="14" t="str">
        <f>VLOOKUP(B21,Key!$J$2:$M$12,4,0)</f>
        <v>Not rated</v>
      </c>
      <c r="E21" s="15">
        <f>Key!$H$5*(SUMIF(Key!$B$2:$B$43,B21,Key!$F$2:$F$43)/COUNTIF(Key!$B$2:$B$43,B21))+Key!$H$6*VLOOKUP(B21,Key!$J$2:$L$12,3,0)</f>
        <v>0</v>
      </c>
      <c r="F21" s="16" t="str">
        <f>IF(AND(Key!$H$1=0,Key!$H$4=0),"-",IF(E21&gt;=0.7,"Solid","Focus area"))</f>
        <v>-</v>
      </c>
    </row>
    <row r="22" spans="2:6" ht="18" customHeight="1" x14ac:dyDescent="0.4">
      <c r="B22" s="13" t="s">
        <v>13</v>
      </c>
      <c r="C22" s="14" t="str">
        <f>SUMIF(Key!$B$2:$B$43,B22,Key!$F$2:$F$43)&amp;" / "&amp;COUNTIF(Key!$B$2:$B$43,B22)</f>
        <v>0 / 5</v>
      </c>
      <c r="D22" s="14" t="str">
        <f>VLOOKUP(B22,Key!$J$2:$M$12,4,0)</f>
        <v>Not rated</v>
      </c>
      <c r="E22" s="15">
        <f>Key!$H$5*(SUMIF(Key!$B$2:$B$43,B22,Key!$F$2:$F$43)/COUNTIF(Key!$B$2:$B$43,B22))+Key!$H$6*VLOOKUP(B22,Key!$J$2:$L$12,3,0)</f>
        <v>0</v>
      </c>
      <c r="F22" s="16" t="str">
        <f>IF(AND(Key!$H$1=0,Key!$H$4=0),"-",IF(E22&gt;=0.7,"Solid","Focus area"))</f>
        <v>-</v>
      </c>
    </row>
    <row r="23" spans="2:6" ht="18" customHeight="1" x14ac:dyDescent="0.4">
      <c r="B23" s="13" t="s">
        <v>14</v>
      </c>
      <c r="C23" s="14" t="str">
        <f>SUMIF(Key!$B$2:$B$43,B23,Key!$F$2:$F$43)&amp;" / "&amp;COUNTIF(Key!$B$2:$B$43,B23)</f>
        <v>0 / 3</v>
      </c>
      <c r="D23" s="14" t="str">
        <f>VLOOKUP(B23,Key!$J$2:$M$12,4,0)</f>
        <v>Not rated</v>
      </c>
      <c r="E23" s="15">
        <f>Key!$H$5*(SUMIF(Key!$B$2:$B$43,B23,Key!$F$2:$F$43)/COUNTIF(Key!$B$2:$B$43,B23))+Key!$H$6*VLOOKUP(B23,Key!$J$2:$L$12,3,0)</f>
        <v>0</v>
      </c>
      <c r="F23" s="16" t="str">
        <f>IF(AND(Key!$H$1=0,Key!$H$4=0),"-",IF(E23&gt;=0.7,"Solid","Focus area"))</f>
        <v>-</v>
      </c>
    </row>
    <row r="24" spans="2:6" ht="18" customHeight="1" x14ac:dyDescent="0.4">
      <c r="B24" s="13" t="s">
        <v>15</v>
      </c>
      <c r="C24" s="14" t="str">
        <f>SUMIF(Key!$B$2:$B$43,B24,Key!$F$2:$F$43)&amp;" / "&amp;COUNTIF(Key!$B$2:$B$43,B24)</f>
        <v>0 / 4</v>
      </c>
      <c r="D24" s="14" t="str">
        <f>VLOOKUP(B24,Key!$J$2:$M$12,4,0)</f>
        <v>Not rated</v>
      </c>
      <c r="E24" s="15">
        <f>Key!$H$5*(SUMIF(Key!$B$2:$B$43,B24,Key!$F$2:$F$43)/COUNTIF(Key!$B$2:$B$43,B24))+Key!$H$6*VLOOKUP(B24,Key!$J$2:$L$12,3,0)</f>
        <v>0</v>
      </c>
      <c r="F24" s="16" t="str">
        <f>IF(AND(Key!$H$1=0,Key!$H$4=0),"-",IF(E24&gt;=0.7,"Solid","Focus area"))</f>
        <v>-</v>
      </c>
    </row>
    <row r="25" spans="2:6" ht="18" customHeight="1" x14ac:dyDescent="0.4">
      <c r="B25" s="13" t="s">
        <v>16</v>
      </c>
      <c r="C25" s="14" t="str">
        <f>SUMIF(Key!$B$2:$B$43,B25,Key!$F$2:$F$43)&amp;" / "&amp;COUNTIF(Key!$B$2:$B$43,B25)</f>
        <v>0 / 4</v>
      </c>
      <c r="D25" s="14" t="str">
        <f>VLOOKUP(B25,Key!$J$2:$M$12,4,0)</f>
        <v>Not rated</v>
      </c>
      <c r="E25" s="15">
        <f>Key!$H$5*(SUMIF(Key!$B$2:$B$43,B25,Key!$F$2:$F$43)/COUNTIF(Key!$B$2:$B$43,B25))+Key!$H$6*VLOOKUP(B25,Key!$J$2:$L$12,3,0)</f>
        <v>0</v>
      </c>
      <c r="F25" s="16" t="str">
        <f>IF(AND(Key!$H$1=0,Key!$H$4=0),"-",IF(E25&gt;=0.7,"Solid","Focus area"))</f>
        <v>-</v>
      </c>
    </row>
    <row r="26" spans="2:6" ht="18" customHeight="1" x14ac:dyDescent="0.4">
      <c r="B26" s="13" t="s">
        <v>17</v>
      </c>
      <c r="C26" s="14" t="str">
        <f>SUMIF(Key!$B$2:$B$43,B26,Key!$F$2:$F$43)&amp;" / "&amp;COUNTIF(Key!$B$2:$B$43,B26)</f>
        <v>0 / 3</v>
      </c>
      <c r="D26" s="14" t="str">
        <f>VLOOKUP(B26,Key!$J$2:$M$12,4,0)</f>
        <v>Not rated</v>
      </c>
      <c r="E26" s="15">
        <f>Key!$H$5*(SUMIF(Key!$B$2:$B$43,B26,Key!$F$2:$F$43)/COUNTIF(Key!$B$2:$B$43,B26))+Key!$H$6*VLOOKUP(B26,Key!$J$2:$L$12,3,0)</f>
        <v>0</v>
      </c>
      <c r="F26" s="16" t="str">
        <f>IF(AND(Key!$H$1=0,Key!$H$4=0),"-",IF(E26&gt;=0.7,"Solid","Focus area"))</f>
        <v>-</v>
      </c>
    </row>
    <row r="27" spans="2:6" ht="18" customHeight="1" x14ac:dyDescent="0.4">
      <c r="B27" s="13" t="s">
        <v>18</v>
      </c>
      <c r="C27" s="14" t="str">
        <f>SUMIF(Key!$B$2:$B$43,B27,Key!$F$2:$F$43)&amp;" / "&amp;COUNTIF(Key!$B$2:$B$43,B27)</f>
        <v>0 / 3</v>
      </c>
      <c r="D27" s="14" t="str">
        <f>VLOOKUP(B27,Key!$J$2:$M$12,4,0)</f>
        <v>Not rated</v>
      </c>
      <c r="E27" s="15">
        <f>Key!$H$5*(SUMIF(Key!$B$2:$B$43,B27,Key!$F$2:$F$43)/COUNTIF(Key!$B$2:$B$43,B27))+Key!$H$6*VLOOKUP(B27,Key!$J$2:$L$12,3,0)</f>
        <v>0</v>
      </c>
      <c r="F27" s="16" t="str">
        <f>IF(AND(Key!$H$1=0,Key!$H$4=0),"-",IF(E27&gt;=0.7,"Solid","Focus area"))</f>
        <v>-</v>
      </c>
    </row>
    <row r="28" spans="2:6" ht="18" customHeight="1" x14ac:dyDescent="0.4">
      <c r="B28" s="13" t="s">
        <v>19</v>
      </c>
      <c r="C28" s="14" t="str">
        <f>SUMIF(Key!$B$2:$B$43,B28,Key!$F$2:$F$43)&amp;" / "&amp;COUNTIF(Key!$B$2:$B$43,B28)</f>
        <v>0 / 3</v>
      </c>
      <c r="D28" s="14" t="str">
        <f>VLOOKUP(B28,Key!$J$2:$M$12,4,0)</f>
        <v>Not rated</v>
      </c>
      <c r="E28" s="15">
        <f>Key!$H$5*(SUMIF(Key!$B$2:$B$43,B28,Key!$F$2:$F$43)/COUNTIF(Key!$B$2:$B$43,B28))+Key!$H$6*VLOOKUP(B28,Key!$J$2:$L$12,3,0)</f>
        <v>0</v>
      </c>
      <c r="F28" s="16" t="str">
        <f>IF(AND(Key!$H$1=0,Key!$H$4=0),"-",IF(E28&gt;=0.7,"Solid","Focus area"))</f>
        <v>-</v>
      </c>
    </row>
    <row r="29" spans="2:6" ht="18" customHeight="1" x14ac:dyDescent="0.4">
      <c r="B29" s="13" t="s">
        <v>20</v>
      </c>
      <c r="C29" s="14" t="str">
        <f>SUMIF(Key!$B$2:$B$43,B29,Key!$F$2:$F$43)&amp;" / "&amp;COUNTIF(Key!$B$2:$B$43,B29)</f>
        <v>0 / 4</v>
      </c>
      <c r="D29" s="14" t="str">
        <f>VLOOKUP(B29,Key!$J$2:$M$12,4,0)</f>
        <v>Not rated</v>
      </c>
      <c r="E29" s="15">
        <f>Key!$H$5*(SUMIF(Key!$B$2:$B$43,B29,Key!$F$2:$F$43)/COUNTIF(Key!$B$2:$B$43,B29))+Key!$H$6*VLOOKUP(B29,Key!$J$2:$L$12,3,0)</f>
        <v>0</v>
      </c>
      <c r="F29" s="16" t="str">
        <f>IF(AND(Key!$H$1=0,Key!$H$4=0),"-",IF(E29&gt;=0.7,"Solid","Focus area"))</f>
        <v>-</v>
      </c>
    </row>
    <row r="31" spans="2:6" ht="31.5" customHeight="1" x14ac:dyDescent="0.4">
      <c r="B31" s="28" t="s">
        <v>86</v>
      </c>
      <c r="C31" s="28"/>
      <c r="D31" s="28"/>
      <c r="E31" s="28"/>
      <c r="F31" s="28"/>
    </row>
    <row r="33" spans="2:6" x14ac:dyDescent="0.4">
      <c r="B33" s="18" t="s">
        <v>67</v>
      </c>
      <c r="C33" s="18"/>
      <c r="D33" s="18"/>
      <c r="E33" s="18"/>
      <c r="F33" s="18"/>
    </row>
  </sheetData>
  <mergeCells count="14">
    <mergeCell ref="B1:F1"/>
    <mergeCell ref="B2:F2"/>
    <mergeCell ref="C6:F6"/>
    <mergeCell ref="B8:F8"/>
    <mergeCell ref="C9:F9"/>
    <mergeCell ref="B15:F15"/>
    <mergeCell ref="B17:F17"/>
    <mergeCell ref="B31:F31"/>
    <mergeCell ref="B33:F33"/>
    <mergeCell ref="C10:F10"/>
    <mergeCell ref="C11:F11"/>
    <mergeCell ref="B12:F12"/>
    <mergeCell ref="C13:F13"/>
    <mergeCell ref="C14:F14"/>
  </mergeCells>
  <conditionalFormatting sqref="F19:F29">
    <cfRule type="cellIs" dxfId="1" priority="2" operator="equal">
      <formula>"Focus area"</formula>
    </cfRule>
    <cfRule type="cellIs" dxfId="0" priority="3" operator="equal">
      <formula>"Solid"</formula>
    </cfRule>
  </conditionalFormatting>
  <pageMargins left="0.75" right="0.75" top="1" bottom="1" header="0.511811023622047" footer="0.5"/>
  <pageSetup fitToHeight="0" orientation="portrait" horizontalDpi="300" verticalDpi="300"/>
  <headerFooter>
    <oddFooter>&amp;C&amp;8 © 2026 Excel Spreadsheet Pros LLC</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43"/>
  <sheetViews>
    <sheetView zoomScaleNormal="100" workbookViewId="0"/>
  </sheetViews>
  <sheetFormatPr defaultColWidth="8.69140625" defaultRowHeight="14.6" x14ac:dyDescent="0.4"/>
  <sheetData>
    <row r="1" spans="1:13" x14ac:dyDescent="0.4">
      <c r="A1" t="s">
        <v>87</v>
      </c>
      <c r="B1" t="s">
        <v>81</v>
      </c>
      <c r="C1" t="s">
        <v>88</v>
      </c>
      <c r="D1" t="s">
        <v>89</v>
      </c>
      <c r="E1" t="s">
        <v>90</v>
      </c>
      <c r="F1" t="s">
        <v>91</v>
      </c>
      <c r="G1" t="s">
        <v>92</v>
      </c>
      <c r="H1">
        <f>COUNTA(Assessment!C28:C120)</f>
        <v>0</v>
      </c>
      <c r="J1" t="s">
        <v>81</v>
      </c>
      <c r="K1" t="s">
        <v>93</v>
      </c>
      <c r="L1" t="s">
        <v>94</v>
      </c>
      <c r="M1" t="s">
        <v>95</v>
      </c>
    </row>
    <row r="2" spans="1:13" x14ac:dyDescent="0.4">
      <c r="A2">
        <v>1</v>
      </c>
      <c r="B2" t="s">
        <v>10</v>
      </c>
      <c r="C2" t="s">
        <v>96</v>
      </c>
      <c r="D2" t="s">
        <v>97</v>
      </c>
      <c r="E2">
        <f>Assessment!C28</f>
        <v>0</v>
      </c>
      <c r="F2">
        <f>IF(IF(ISLOGICAL(Assessment!C28),IF(Assessment!C28,"TRUE","FALSE"),UPPER(TRIM(Assessment!C28&amp;"")))=UPPER(TRIM($D2&amp;"")),1,0)</f>
        <v>0</v>
      </c>
      <c r="G2" t="s">
        <v>98</v>
      </c>
      <c r="H2">
        <f>SUM(F2:F43)</f>
        <v>0</v>
      </c>
      <c r="J2" t="s">
        <v>10</v>
      </c>
      <c r="K2">
        <f>IF(LEFT(Assessment!C12,1)="A",3,IF(LEFT(Assessment!C12,1)="B",2,IF(LEFT(Assessment!C12,1)="C",1,0)))</f>
        <v>0</v>
      </c>
      <c r="L2">
        <f t="shared" ref="L2:L12" si="0">K2/3</f>
        <v>0</v>
      </c>
      <c r="M2" t="str">
        <f>IF(Assessment!C12="","Not rated",Assessment!C12)</f>
        <v>Not rated</v>
      </c>
    </row>
    <row r="3" spans="1:13" x14ac:dyDescent="0.4">
      <c r="A3">
        <v>2</v>
      </c>
      <c r="B3" t="s">
        <v>10</v>
      </c>
      <c r="C3" t="s">
        <v>96</v>
      </c>
      <c r="D3" t="s">
        <v>99</v>
      </c>
      <c r="E3">
        <f>Assessment!C30</f>
        <v>0</v>
      </c>
      <c r="F3">
        <f>IF(IF(ISLOGICAL(Assessment!C30),IF(Assessment!C30,"TRUE","FALSE"),UPPER(TRIM(Assessment!C30&amp;"")))=UPPER(TRIM($D3&amp;"")),1,0)</f>
        <v>0</v>
      </c>
      <c r="G3" t="s">
        <v>100</v>
      </c>
      <c r="H3">
        <f>H2/42</f>
        <v>0</v>
      </c>
      <c r="J3" t="s">
        <v>11</v>
      </c>
      <c r="K3">
        <f>IF(LEFT(Assessment!C13,1)="A",3,IF(LEFT(Assessment!C13,1)="B",2,IF(LEFT(Assessment!C13,1)="C",1,0)))</f>
        <v>0</v>
      </c>
      <c r="L3">
        <f t="shared" si="0"/>
        <v>0</v>
      </c>
      <c r="M3" t="str">
        <f>IF(Assessment!C13="","Not rated",Assessment!C13)</f>
        <v>Not rated</v>
      </c>
    </row>
    <row r="4" spans="1:13" x14ac:dyDescent="0.4">
      <c r="A4">
        <v>3</v>
      </c>
      <c r="B4" t="s">
        <v>10</v>
      </c>
      <c r="C4" t="s">
        <v>101</v>
      </c>
      <c r="D4" t="s">
        <v>102</v>
      </c>
      <c r="E4">
        <f>Assessment!C32</f>
        <v>0</v>
      </c>
      <c r="F4">
        <f>IF(IF(ISLOGICAL(Assessment!C32),IF(Assessment!C32,"TRUE","FALSE"),UPPER(TRIM(Assessment!C32&amp;"")))=UPPER(TRIM($D4&amp;"")),1,0)</f>
        <v>0</v>
      </c>
      <c r="G4" t="s">
        <v>103</v>
      </c>
      <c r="H4">
        <f>COUNTA(Assessment!C12:C22)</f>
        <v>0</v>
      </c>
      <c r="J4" t="s">
        <v>12</v>
      </c>
      <c r="K4">
        <f>IF(LEFT(Assessment!C14,1)="A",3,IF(LEFT(Assessment!C14,1)="B",2,IF(LEFT(Assessment!C14,1)="C",1,0)))</f>
        <v>0</v>
      </c>
      <c r="L4">
        <f t="shared" si="0"/>
        <v>0</v>
      </c>
      <c r="M4" t="str">
        <f>IF(Assessment!C14="","Not rated",Assessment!C14)</f>
        <v>Not rated</v>
      </c>
    </row>
    <row r="5" spans="1:13" x14ac:dyDescent="0.4">
      <c r="A5">
        <v>4</v>
      </c>
      <c r="B5" t="s">
        <v>10</v>
      </c>
      <c r="C5" t="s">
        <v>96</v>
      </c>
      <c r="D5" t="s">
        <v>97</v>
      </c>
      <c r="E5">
        <f>Assessment!C34</f>
        <v>0</v>
      </c>
      <c r="F5">
        <f>IF(IF(ISLOGICAL(Assessment!C34),IF(Assessment!C34,"TRUE","FALSE"),UPPER(TRIM(Assessment!C34&amp;"")))=UPPER(TRIM($D5&amp;"")),1,0)</f>
        <v>0</v>
      </c>
      <c r="G5" t="s">
        <v>104</v>
      </c>
      <c r="H5">
        <v>0.7</v>
      </c>
      <c r="J5" t="s">
        <v>13</v>
      </c>
      <c r="K5">
        <f>IF(LEFT(Assessment!C15,1)="A",3,IF(LEFT(Assessment!C15,1)="B",2,IF(LEFT(Assessment!C15,1)="C",1,0)))</f>
        <v>0</v>
      </c>
      <c r="L5">
        <f t="shared" si="0"/>
        <v>0</v>
      </c>
      <c r="M5" t="str">
        <f>IF(Assessment!C15="","Not rated",Assessment!C15)</f>
        <v>Not rated</v>
      </c>
    </row>
    <row r="6" spans="1:13" x14ac:dyDescent="0.4">
      <c r="A6">
        <v>5</v>
      </c>
      <c r="B6" t="s">
        <v>11</v>
      </c>
      <c r="C6" t="s">
        <v>96</v>
      </c>
      <c r="D6" t="s">
        <v>97</v>
      </c>
      <c r="E6">
        <f>Assessment!C37</f>
        <v>0</v>
      </c>
      <c r="F6">
        <f>IF(IF(ISLOGICAL(Assessment!C37),IF(Assessment!C37,"TRUE","FALSE"),UPPER(TRIM(Assessment!C37&amp;"")))=UPPER(TRIM($D6&amp;"")),1,0)</f>
        <v>0</v>
      </c>
      <c r="G6" t="s">
        <v>105</v>
      </c>
      <c r="H6">
        <v>0.3</v>
      </c>
      <c r="J6" t="s">
        <v>14</v>
      </c>
      <c r="K6">
        <f>IF(LEFT(Assessment!C16,1)="A",3,IF(LEFT(Assessment!C16,1)="B",2,IF(LEFT(Assessment!C16,1)="C",1,0)))</f>
        <v>0</v>
      </c>
      <c r="L6">
        <f t="shared" si="0"/>
        <v>0</v>
      </c>
      <c r="M6" t="str">
        <f>IF(Assessment!C16="","Not rated",Assessment!C16)</f>
        <v>Not rated</v>
      </c>
    </row>
    <row r="7" spans="1:13" x14ac:dyDescent="0.4">
      <c r="A7">
        <v>6</v>
      </c>
      <c r="B7" t="s">
        <v>11</v>
      </c>
      <c r="C7" t="s">
        <v>96</v>
      </c>
      <c r="D7" t="s">
        <v>106</v>
      </c>
      <c r="E7">
        <f>Assessment!C39</f>
        <v>0</v>
      </c>
      <c r="F7">
        <f>IF(IF(ISLOGICAL(Assessment!C39),IF(Assessment!C39,"TRUE","FALSE"),UPPER(TRIM(Assessment!C39&amp;"")))=UPPER(TRIM($D7&amp;"")),1,0)</f>
        <v>0</v>
      </c>
      <c r="G7" t="s">
        <v>107</v>
      </c>
      <c r="H7">
        <f>SUM(K2:K12)/33</f>
        <v>0</v>
      </c>
      <c r="J7" t="s">
        <v>15</v>
      </c>
      <c r="K7">
        <f>IF(LEFT(Assessment!C17,1)="A",3,IF(LEFT(Assessment!C17,1)="B",2,IF(LEFT(Assessment!C17,1)="C",1,0)))</f>
        <v>0</v>
      </c>
      <c r="L7">
        <f t="shared" si="0"/>
        <v>0</v>
      </c>
      <c r="M7" t="str">
        <f>IF(Assessment!C17="","Not rated",Assessment!C17)</f>
        <v>Not rated</v>
      </c>
    </row>
    <row r="8" spans="1:13" x14ac:dyDescent="0.4">
      <c r="A8">
        <v>7</v>
      </c>
      <c r="B8" t="s">
        <v>11</v>
      </c>
      <c r="C8" t="s">
        <v>101</v>
      </c>
      <c r="D8" t="s">
        <v>102</v>
      </c>
      <c r="E8">
        <f>Assessment!C41</f>
        <v>0</v>
      </c>
      <c r="F8">
        <f>IF(IF(ISLOGICAL(Assessment!C41),IF(Assessment!C41,"TRUE","FALSE"),UPPER(TRIM(Assessment!C41&amp;"")))=UPPER(TRIM($D8&amp;"")),1,0)</f>
        <v>0</v>
      </c>
      <c r="G8" t="s">
        <v>108</v>
      </c>
      <c r="H8">
        <f>H5*H3+H6*H7</f>
        <v>0</v>
      </c>
      <c r="J8" t="s">
        <v>16</v>
      </c>
      <c r="K8">
        <f>IF(LEFT(Assessment!C18,1)="A",3,IF(LEFT(Assessment!C18,1)="B",2,IF(LEFT(Assessment!C18,1)="C",1,0)))</f>
        <v>0</v>
      </c>
      <c r="L8">
        <f t="shared" si="0"/>
        <v>0</v>
      </c>
      <c r="M8" t="str">
        <f>IF(Assessment!C18="","Not rated",Assessment!C18)</f>
        <v>Not rated</v>
      </c>
    </row>
    <row r="9" spans="1:13" x14ac:dyDescent="0.4">
      <c r="A9">
        <v>8</v>
      </c>
      <c r="B9" t="s">
        <v>11</v>
      </c>
      <c r="C9" t="s">
        <v>96</v>
      </c>
      <c r="D9" t="s">
        <v>97</v>
      </c>
      <c r="E9">
        <f>Assessment!C43</f>
        <v>0</v>
      </c>
      <c r="F9">
        <f>IF(IF(ISLOGICAL(Assessment!C43),IF(Assessment!C43,"TRUE","FALSE"),UPPER(TRIM(Assessment!C43&amp;"")))=UPPER(TRIM($D9&amp;"")),1,0)</f>
        <v>0</v>
      </c>
      <c r="J9" t="s">
        <v>17</v>
      </c>
      <c r="K9">
        <f>IF(LEFT(Assessment!C19,1)="A",3,IF(LEFT(Assessment!C19,1)="B",2,IF(LEFT(Assessment!C19,1)="C",1,0)))</f>
        <v>0</v>
      </c>
      <c r="L9">
        <f t="shared" si="0"/>
        <v>0</v>
      </c>
      <c r="M9" t="str">
        <f>IF(Assessment!C19="","Not rated",Assessment!C19)</f>
        <v>Not rated</v>
      </c>
    </row>
    <row r="10" spans="1:13" x14ac:dyDescent="0.4">
      <c r="A10">
        <v>9</v>
      </c>
      <c r="B10" t="s">
        <v>12</v>
      </c>
      <c r="C10" t="s">
        <v>96</v>
      </c>
      <c r="D10" t="s">
        <v>97</v>
      </c>
      <c r="E10">
        <f>Assessment!C46</f>
        <v>0</v>
      </c>
      <c r="F10">
        <f>IF(IF(ISLOGICAL(Assessment!C46),IF(Assessment!C46,"TRUE","FALSE"),UPPER(TRIM(Assessment!C46&amp;"")))=UPPER(TRIM($D10&amp;"")),1,0)</f>
        <v>0</v>
      </c>
      <c r="J10" t="s">
        <v>18</v>
      </c>
      <c r="K10">
        <f>IF(LEFT(Assessment!C20,1)="A",3,IF(LEFT(Assessment!C20,1)="B",2,IF(LEFT(Assessment!C20,1)="C",1,0)))</f>
        <v>0</v>
      </c>
      <c r="L10">
        <f t="shared" si="0"/>
        <v>0</v>
      </c>
      <c r="M10" t="str">
        <f>IF(Assessment!C20="","Not rated",Assessment!C20)</f>
        <v>Not rated</v>
      </c>
    </row>
    <row r="11" spans="1:13" x14ac:dyDescent="0.4">
      <c r="A11">
        <v>10</v>
      </c>
      <c r="B11" t="s">
        <v>12</v>
      </c>
      <c r="C11" t="s">
        <v>96</v>
      </c>
      <c r="D11" t="s">
        <v>97</v>
      </c>
      <c r="E11">
        <f>Assessment!C48</f>
        <v>0</v>
      </c>
      <c r="F11">
        <f>IF(IF(ISLOGICAL(Assessment!C48),IF(Assessment!C48,"TRUE","FALSE"),UPPER(TRIM(Assessment!C48&amp;"")))=UPPER(TRIM($D11&amp;"")),1,0)</f>
        <v>0</v>
      </c>
      <c r="J11" t="s">
        <v>19</v>
      </c>
      <c r="K11">
        <f>IF(LEFT(Assessment!C21,1)="A",3,IF(LEFT(Assessment!C21,1)="B",2,IF(LEFT(Assessment!C21,1)="C",1,0)))</f>
        <v>0</v>
      </c>
      <c r="L11">
        <f t="shared" si="0"/>
        <v>0</v>
      </c>
      <c r="M11" t="str">
        <f>IF(Assessment!C21="","Not rated",Assessment!C21)</f>
        <v>Not rated</v>
      </c>
    </row>
    <row r="12" spans="1:13" x14ac:dyDescent="0.4">
      <c r="A12">
        <v>11</v>
      </c>
      <c r="B12" t="s">
        <v>12</v>
      </c>
      <c r="C12" t="s">
        <v>101</v>
      </c>
      <c r="D12" t="s">
        <v>102</v>
      </c>
      <c r="E12">
        <f>Assessment!C50</f>
        <v>0</v>
      </c>
      <c r="F12">
        <f>IF(IF(ISLOGICAL(Assessment!C50),IF(Assessment!C50,"TRUE","FALSE"),UPPER(TRIM(Assessment!C50&amp;"")))=UPPER(TRIM($D12&amp;"")),1,0)</f>
        <v>0</v>
      </c>
      <c r="J12" t="s">
        <v>20</v>
      </c>
      <c r="K12">
        <f>IF(LEFT(Assessment!C22,1)="A",3,IF(LEFT(Assessment!C22,1)="B",2,IF(LEFT(Assessment!C22,1)="C",1,0)))</f>
        <v>0</v>
      </c>
      <c r="L12">
        <f t="shared" si="0"/>
        <v>0</v>
      </c>
      <c r="M12" t="str">
        <f>IF(Assessment!C22="","Not rated",Assessment!C22)</f>
        <v>Not rated</v>
      </c>
    </row>
    <row r="13" spans="1:13" x14ac:dyDescent="0.4">
      <c r="A13">
        <v>12</v>
      </c>
      <c r="B13" t="s">
        <v>12</v>
      </c>
      <c r="C13" t="s">
        <v>96</v>
      </c>
      <c r="D13" t="s">
        <v>97</v>
      </c>
      <c r="E13">
        <f>Assessment!C52</f>
        <v>0</v>
      </c>
      <c r="F13">
        <f>IF(IF(ISLOGICAL(Assessment!C52),IF(Assessment!C52,"TRUE","FALSE"),UPPER(TRIM(Assessment!C52&amp;"")))=UPPER(TRIM($D13&amp;"")),1,0)</f>
        <v>0</v>
      </c>
    </row>
    <row r="14" spans="1:13" x14ac:dyDescent="0.4">
      <c r="A14">
        <v>13</v>
      </c>
      <c r="B14" t="s">
        <v>12</v>
      </c>
      <c r="C14" t="s">
        <v>96</v>
      </c>
      <c r="D14" t="s">
        <v>97</v>
      </c>
      <c r="E14">
        <f>Assessment!C54</f>
        <v>0</v>
      </c>
      <c r="F14">
        <f>IF(IF(ISLOGICAL(Assessment!C54),IF(Assessment!C54,"TRUE","FALSE"),UPPER(TRIM(Assessment!C54&amp;"")))=UPPER(TRIM($D14&amp;"")),1,0)</f>
        <v>0</v>
      </c>
    </row>
    <row r="15" spans="1:13" x14ac:dyDescent="0.4">
      <c r="A15">
        <v>14</v>
      </c>
      <c r="B15" t="s">
        <v>13</v>
      </c>
      <c r="C15" t="s">
        <v>96</v>
      </c>
      <c r="D15" t="s">
        <v>97</v>
      </c>
      <c r="E15">
        <f>Assessment!C57</f>
        <v>0</v>
      </c>
      <c r="F15">
        <f>IF(IF(ISLOGICAL(Assessment!C57),IF(Assessment!C57,"TRUE","FALSE"),UPPER(TRIM(Assessment!C57&amp;"")))=UPPER(TRIM($D15&amp;"")),1,0)</f>
        <v>0</v>
      </c>
    </row>
    <row r="16" spans="1:13" x14ac:dyDescent="0.4">
      <c r="A16">
        <v>15</v>
      </c>
      <c r="B16" t="s">
        <v>13</v>
      </c>
      <c r="C16" t="s">
        <v>96</v>
      </c>
      <c r="D16" t="s">
        <v>97</v>
      </c>
      <c r="E16">
        <f>Assessment!C59</f>
        <v>0</v>
      </c>
      <c r="F16">
        <f>IF(IF(ISLOGICAL(Assessment!C59),IF(Assessment!C59,"TRUE","FALSE"),UPPER(TRIM(Assessment!C59&amp;"")))=UPPER(TRIM($D16&amp;"")),1,0)</f>
        <v>0</v>
      </c>
    </row>
    <row r="17" spans="1:6" x14ac:dyDescent="0.4">
      <c r="A17">
        <v>16</v>
      </c>
      <c r="B17" t="s">
        <v>13</v>
      </c>
      <c r="C17" t="s">
        <v>96</v>
      </c>
      <c r="D17" t="s">
        <v>97</v>
      </c>
      <c r="E17">
        <f>Assessment!C61</f>
        <v>0</v>
      </c>
      <c r="F17">
        <f>IF(IF(ISLOGICAL(Assessment!C61),IF(Assessment!C61,"TRUE","FALSE"),UPPER(TRIM(Assessment!C61&amp;"")))=UPPER(TRIM($D17&amp;"")),1,0)</f>
        <v>0</v>
      </c>
    </row>
    <row r="18" spans="1:6" x14ac:dyDescent="0.4">
      <c r="A18">
        <v>17</v>
      </c>
      <c r="B18" t="s">
        <v>13</v>
      </c>
      <c r="C18" t="s">
        <v>101</v>
      </c>
      <c r="D18" t="s">
        <v>102</v>
      </c>
      <c r="E18">
        <f>Assessment!C63</f>
        <v>0</v>
      </c>
      <c r="F18">
        <f>IF(IF(ISLOGICAL(Assessment!C63),IF(Assessment!C63,"TRUE","FALSE"),UPPER(TRIM(Assessment!C63&amp;"")))=UPPER(TRIM($D18&amp;"")),1,0)</f>
        <v>0</v>
      </c>
    </row>
    <row r="19" spans="1:6" x14ac:dyDescent="0.4">
      <c r="A19">
        <v>18</v>
      </c>
      <c r="B19" t="s">
        <v>13</v>
      </c>
      <c r="C19" t="s">
        <v>96</v>
      </c>
      <c r="D19" t="s">
        <v>97</v>
      </c>
      <c r="E19">
        <f>Assessment!C65</f>
        <v>0</v>
      </c>
      <c r="F19">
        <f>IF(IF(ISLOGICAL(Assessment!C65),IF(Assessment!C65,"TRUE","FALSE"),UPPER(TRIM(Assessment!C65&amp;"")))=UPPER(TRIM($D19&amp;"")),1,0)</f>
        <v>0</v>
      </c>
    </row>
    <row r="20" spans="1:6" x14ac:dyDescent="0.4">
      <c r="A20">
        <v>19</v>
      </c>
      <c r="B20" t="s">
        <v>14</v>
      </c>
      <c r="C20" t="s">
        <v>96</v>
      </c>
      <c r="D20" t="s">
        <v>97</v>
      </c>
      <c r="E20">
        <f>Assessment!C68</f>
        <v>0</v>
      </c>
      <c r="F20">
        <f>IF(IF(ISLOGICAL(Assessment!C68),IF(Assessment!C68,"TRUE","FALSE"),UPPER(TRIM(Assessment!C68&amp;"")))=UPPER(TRIM($D20&amp;"")),1,0)</f>
        <v>0</v>
      </c>
    </row>
    <row r="21" spans="1:6" x14ac:dyDescent="0.4">
      <c r="A21">
        <v>20</v>
      </c>
      <c r="B21" t="s">
        <v>14</v>
      </c>
      <c r="C21" t="s">
        <v>96</v>
      </c>
      <c r="D21" t="s">
        <v>97</v>
      </c>
      <c r="E21">
        <f>Assessment!C70</f>
        <v>0</v>
      </c>
      <c r="F21">
        <f>IF(IF(ISLOGICAL(Assessment!C70),IF(Assessment!C70,"TRUE","FALSE"),UPPER(TRIM(Assessment!C70&amp;"")))=UPPER(TRIM($D21&amp;"")),1,0)</f>
        <v>0</v>
      </c>
    </row>
    <row r="22" spans="1:6" x14ac:dyDescent="0.4">
      <c r="A22">
        <v>21</v>
      </c>
      <c r="B22" t="s">
        <v>14</v>
      </c>
      <c r="C22" t="s">
        <v>101</v>
      </c>
      <c r="D22" t="s">
        <v>102</v>
      </c>
      <c r="E22">
        <f>Assessment!C72</f>
        <v>0</v>
      </c>
      <c r="F22">
        <f>IF(IF(ISLOGICAL(Assessment!C72),IF(Assessment!C72,"TRUE","FALSE"),UPPER(TRIM(Assessment!C72&amp;"")))=UPPER(TRIM($D22&amp;"")),1,0)</f>
        <v>0</v>
      </c>
    </row>
    <row r="23" spans="1:6" x14ac:dyDescent="0.4">
      <c r="A23">
        <v>22</v>
      </c>
      <c r="B23" t="s">
        <v>15</v>
      </c>
      <c r="C23" t="s">
        <v>96</v>
      </c>
      <c r="D23" t="s">
        <v>97</v>
      </c>
      <c r="E23">
        <f>Assessment!C75</f>
        <v>0</v>
      </c>
      <c r="F23">
        <f>IF(IF(ISLOGICAL(Assessment!C75),IF(Assessment!C75,"TRUE","FALSE"),UPPER(TRIM(Assessment!C75&amp;"")))=UPPER(TRIM($D23&amp;"")),1,0)</f>
        <v>0</v>
      </c>
    </row>
    <row r="24" spans="1:6" x14ac:dyDescent="0.4">
      <c r="A24">
        <v>23</v>
      </c>
      <c r="B24" t="s">
        <v>15</v>
      </c>
      <c r="C24" t="s">
        <v>96</v>
      </c>
      <c r="D24" t="s">
        <v>106</v>
      </c>
      <c r="E24">
        <f>Assessment!C77</f>
        <v>0</v>
      </c>
      <c r="F24">
        <f>IF(IF(ISLOGICAL(Assessment!C77),IF(Assessment!C77,"TRUE","FALSE"),UPPER(TRIM(Assessment!C77&amp;"")))=UPPER(TRIM($D24&amp;"")),1,0)</f>
        <v>0</v>
      </c>
    </row>
    <row r="25" spans="1:6" x14ac:dyDescent="0.4">
      <c r="A25">
        <v>24</v>
      </c>
      <c r="B25" t="s">
        <v>15</v>
      </c>
      <c r="C25" t="s">
        <v>96</v>
      </c>
      <c r="D25" t="s">
        <v>99</v>
      </c>
      <c r="E25">
        <f>Assessment!C79</f>
        <v>0</v>
      </c>
      <c r="F25">
        <f>IF(IF(ISLOGICAL(Assessment!C79),IF(Assessment!C79,"TRUE","FALSE"),UPPER(TRIM(Assessment!C79&amp;"")))=UPPER(TRIM($D25&amp;"")),1,0)</f>
        <v>0</v>
      </c>
    </row>
    <row r="26" spans="1:6" x14ac:dyDescent="0.4">
      <c r="A26">
        <v>25</v>
      </c>
      <c r="B26" t="s">
        <v>15</v>
      </c>
      <c r="C26" t="s">
        <v>96</v>
      </c>
      <c r="D26" t="s">
        <v>97</v>
      </c>
      <c r="E26">
        <f>Assessment!C81</f>
        <v>0</v>
      </c>
      <c r="F26">
        <f>IF(IF(ISLOGICAL(Assessment!C81),IF(Assessment!C81,"TRUE","FALSE"),UPPER(TRIM(Assessment!C81&amp;"")))=UPPER(TRIM($D26&amp;"")),1,0)</f>
        <v>0</v>
      </c>
    </row>
    <row r="27" spans="1:6" x14ac:dyDescent="0.4">
      <c r="A27">
        <v>26</v>
      </c>
      <c r="B27" t="s">
        <v>16</v>
      </c>
      <c r="C27" t="s">
        <v>96</v>
      </c>
      <c r="D27" t="s">
        <v>97</v>
      </c>
      <c r="E27">
        <f>Assessment!C84</f>
        <v>0</v>
      </c>
      <c r="F27">
        <f>IF(IF(ISLOGICAL(Assessment!C84),IF(Assessment!C84,"TRUE","FALSE"),UPPER(TRIM(Assessment!C84&amp;"")))=UPPER(TRIM($D27&amp;"")),1,0)</f>
        <v>0</v>
      </c>
    </row>
    <row r="28" spans="1:6" x14ac:dyDescent="0.4">
      <c r="A28">
        <v>27</v>
      </c>
      <c r="B28" t="s">
        <v>16</v>
      </c>
      <c r="C28" t="s">
        <v>96</v>
      </c>
      <c r="D28" t="s">
        <v>97</v>
      </c>
      <c r="E28">
        <f>Assessment!C86</f>
        <v>0</v>
      </c>
      <c r="F28">
        <f>IF(IF(ISLOGICAL(Assessment!C86),IF(Assessment!C86,"TRUE","FALSE"),UPPER(TRIM(Assessment!C86&amp;"")))=UPPER(TRIM($D28&amp;"")),1,0)</f>
        <v>0</v>
      </c>
    </row>
    <row r="29" spans="1:6" x14ac:dyDescent="0.4">
      <c r="A29">
        <v>28</v>
      </c>
      <c r="B29" t="s">
        <v>16</v>
      </c>
      <c r="C29" t="s">
        <v>96</v>
      </c>
      <c r="D29" t="s">
        <v>97</v>
      </c>
      <c r="E29">
        <f>Assessment!C88</f>
        <v>0</v>
      </c>
      <c r="F29">
        <f>IF(IF(ISLOGICAL(Assessment!C88),IF(Assessment!C88,"TRUE","FALSE"),UPPER(TRIM(Assessment!C88&amp;"")))=UPPER(TRIM($D29&amp;"")),1,0)</f>
        <v>0</v>
      </c>
    </row>
    <row r="30" spans="1:6" x14ac:dyDescent="0.4">
      <c r="A30">
        <v>29</v>
      </c>
      <c r="B30" t="s">
        <v>16</v>
      </c>
      <c r="C30" t="s">
        <v>101</v>
      </c>
      <c r="D30" t="s">
        <v>102</v>
      </c>
      <c r="E30">
        <f>Assessment!C90</f>
        <v>0</v>
      </c>
      <c r="F30">
        <f>IF(IF(ISLOGICAL(Assessment!C90),IF(Assessment!C90,"TRUE","FALSE"),UPPER(TRIM(Assessment!C90&amp;"")))=UPPER(TRIM($D30&amp;"")),1,0)</f>
        <v>0</v>
      </c>
    </row>
    <row r="31" spans="1:6" x14ac:dyDescent="0.4">
      <c r="A31">
        <v>30</v>
      </c>
      <c r="B31" t="s">
        <v>17</v>
      </c>
      <c r="C31" t="s">
        <v>96</v>
      </c>
      <c r="D31" t="s">
        <v>97</v>
      </c>
      <c r="E31">
        <f>Assessment!C93</f>
        <v>0</v>
      </c>
      <c r="F31">
        <f>IF(IF(ISLOGICAL(Assessment!C93),IF(Assessment!C93,"TRUE","FALSE"),UPPER(TRIM(Assessment!C93&amp;"")))=UPPER(TRIM($D31&amp;"")),1,0)</f>
        <v>0</v>
      </c>
    </row>
    <row r="32" spans="1:6" x14ac:dyDescent="0.4">
      <c r="A32">
        <v>31</v>
      </c>
      <c r="B32" t="s">
        <v>17</v>
      </c>
      <c r="C32" t="s">
        <v>101</v>
      </c>
      <c r="D32" t="s">
        <v>102</v>
      </c>
      <c r="E32">
        <f>Assessment!C95</f>
        <v>0</v>
      </c>
      <c r="F32">
        <f>IF(IF(ISLOGICAL(Assessment!C95),IF(Assessment!C95,"TRUE","FALSE"),UPPER(TRIM(Assessment!C95&amp;"")))=UPPER(TRIM($D32&amp;"")),1,0)</f>
        <v>0</v>
      </c>
    </row>
    <row r="33" spans="1:6" x14ac:dyDescent="0.4">
      <c r="A33">
        <v>32</v>
      </c>
      <c r="B33" t="s">
        <v>17</v>
      </c>
      <c r="C33" t="s">
        <v>96</v>
      </c>
      <c r="D33" t="s">
        <v>97</v>
      </c>
      <c r="E33">
        <f>Assessment!C97</f>
        <v>0</v>
      </c>
      <c r="F33">
        <f>IF(IF(ISLOGICAL(Assessment!C97),IF(Assessment!C97,"TRUE","FALSE"),UPPER(TRIM(Assessment!C97&amp;"")))=UPPER(TRIM($D33&amp;"")),1,0)</f>
        <v>0</v>
      </c>
    </row>
    <row r="34" spans="1:6" x14ac:dyDescent="0.4">
      <c r="A34">
        <v>33</v>
      </c>
      <c r="B34" t="s">
        <v>18</v>
      </c>
      <c r="C34" t="s">
        <v>96</v>
      </c>
      <c r="D34" t="s">
        <v>97</v>
      </c>
      <c r="E34">
        <f>Assessment!C100</f>
        <v>0</v>
      </c>
      <c r="F34">
        <f>IF(IF(ISLOGICAL(Assessment!C100),IF(Assessment!C100,"TRUE","FALSE"),UPPER(TRIM(Assessment!C100&amp;"")))=UPPER(TRIM($D34&amp;"")),1,0)</f>
        <v>0</v>
      </c>
    </row>
    <row r="35" spans="1:6" x14ac:dyDescent="0.4">
      <c r="A35">
        <v>34</v>
      </c>
      <c r="B35" t="s">
        <v>18</v>
      </c>
      <c r="C35" t="s">
        <v>101</v>
      </c>
      <c r="D35" t="s">
        <v>102</v>
      </c>
      <c r="E35">
        <f>Assessment!C102</f>
        <v>0</v>
      </c>
      <c r="F35">
        <f>IF(IF(ISLOGICAL(Assessment!C102),IF(Assessment!C102,"TRUE","FALSE"),UPPER(TRIM(Assessment!C102&amp;"")))=UPPER(TRIM($D35&amp;"")),1,0)</f>
        <v>0</v>
      </c>
    </row>
    <row r="36" spans="1:6" x14ac:dyDescent="0.4">
      <c r="A36">
        <v>35</v>
      </c>
      <c r="B36" t="s">
        <v>18</v>
      </c>
      <c r="C36" t="s">
        <v>96</v>
      </c>
      <c r="D36" t="s">
        <v>97</v>
      </c>
      <c r="E36">
        <f>Assessment!C104</f>
        <v>0</v>
      </c>
      <c r="F36">
        <f>IF(IF(ISLOGICAL(Assessment!C104),IF(Assessment!C104,"TRUE","FALSE"),UPPER(TRIM(Assessment!C104&amp;"")))=UPPER(TRIM($D36&amp;"")),1,0)</f>
        <v>0</v>
      </c>
    </row>
    <row r="37" spans="1:6" x14ac:dyDescent="0.4">
      <c r="A37">
        <v>36</v>
      </c>
      <c r="B37" t="s">
        <v>19</v>
      </c>
      <c r="C37" t="s">
        <v>96</v>
      </c>
      <c r="D37" t="s">
        <v>97</v>
      </c>
      <c r="E37">
        <f>Assessment!C107</f>
        <v>0</v>
      </c>
      <c r="F37">
        <f>IF(IF(ISLOGICAL(Assessment!C107),IF(Assessment!C107,"TRUE","FALSE"),UPPER(TRIM(Assessment!C107&amp;"")))=UPPER(TRIM($D37&amp;"")),1,0)</f>
        <v>0</v>
      </c>
    </row>
    <row r="38" spans="1:6" x14ac:dyDescent="0.4">
      <c r="A38">
        <v>37</v>
      </c>
      <c r="B38" t="s">
        <v>19</v>
      </c>
      <c r="C38" t="s">
        <v>96</v>
      </c>
      <c r="D38" t="s">
        <v>97</v>
      </c>
      <c r="E38">
        <f>Assessment!C109</f>
        <v>0</v>
      </c>
      <c r="F38">
        <f>IF(IF(ISLOGICAL(Assessment!C109),IF(Assessment!C109,"TRUE","FALSE"),UPPER(TRIM(Assessment!C109&amp;"")))=UPPER(TRIM($D38&amp;"")),1,0)</f>
        <v>0</v>
      </c>
    </row>
    <row r="39" spans="1:6" x14ac:dyDescent="0.4">
      <c r="A39">
        <v>38</v>
      </c>
      <c r="B39" t="s">
        <v>19</v>
      </c>
      <c r="C39" t="s">
        <v>101</v>
      </c>
      <c r="D39" t="s">
        <v>102</v>
      </c>
      <c r="E39">
        <f>Assessment!C111</f>
        <v>0</v>
      </c>
      <c r="F39">
        <f>IF(IF(ISLOGICAL(Assessment!C111),IF(Assessment!C111,"TRUE","FALSE"),UPPER(TRIM(Assessment!C111&amp;"")))=UPPER(TRIM($D39&amp;"")),1,0)</f>
        <v>0</v>
      </c>
    </row>
    <row r="40" spans="1:6" x14ac:dyDescent="0.4">
      <c r="A40">
        <v>39</v>
      </c>
      <c r="B40" t="s">
        <v>20</v>
      </c>
      <c r="C40" t="s">
        <v>96</v>
      </c>
      <c r="D40" t="s">
        <v>97</v>
      </c>
      <c r="E40">
        <f>Assessment!C114</f>
        <v>0</v>
      </c>
      <c r="F40">
        <f>IF(IF(ISLOGICAL(Assessment!C114),IF(Assessment!C114,"TRUE","FALSE"),UPPER(TRIM(Assessment!C114&amp;"")))=UPPER(TRIM($D40&amp;"")),1,0)</f>
        <v>0</v>
      </c>
    </row>
    <row r="41" spans="1:6" x14ac:dyDescent="0.4">
      <c r="A41">
        <v>40</v>
      </c>
      <c r="B41" t="s">
        <v>20</v>
      </c>
      <c r="C41" t="s">
        <v>96</v>
      </c>
      <c r="D41" t="s">
        <v>97</v>
      </c>
      <c r="E41">
        <f>Assessment!C116</f>
        <v>0</v>
      </c>
      <c r="F41">
        <f>IF(IF(ISLOGICAL(Assessment!C116),IF(Assessment!C116,"TRUE","FALSE"),UPPER(TRIM(Assessment!C116&amp;"")))=UPPER(TRIM($D41&amp;"")),1,0)</f>
        <v>0</v>
      </c>
    </row>
    <row r="42" spans="1:6" x14ac:dyDescent="0.4">
      <c r="A42">
        <v>41</v>
      </c>
      <c r="B42" t="s">
        <v>20</v>
      </c>
      <c r="C42" t="s">
        <v>96</v>
      </c>
      <c r="D42" t="s">
        <v>99</v>
      </c>
      <c r="E42">
        <f>Assessment!C118</f>
        <v>0</v>
      </c>
      <c r="F42">
        <f>IF(IF(ISLOGICAL(Assessment!C118),IF(Assessment!C118,"TRUE","FALSE"),UPPER(TRIM(Assessment!C118&amp;"")))=UPPER(TRIM($D42&amp;"")),1,0)</f>
        <v>0</v>
      </c>
    </row>
    <row r="43" spans="1:6" x14ac:dyDescent="0.4">
      <c r="A43">
        <v>42</v>
      </c>
      <c r="B43" t="s">
        <v>20</v>
      </c>
      <c r="C43" t="s">
        <v>101</v>
      </c>
      <c r="D43" t="s">
        <v>102</v>
      </c>
      <c r="E43">
        <f>Assessment!C120</f>
        <v>0</v>
      </c>
      <c r="F43">
        <f>IF(IF(ISLOGICAL(Assessment!C120),IF(Assessment!C120,"TRUE","FALSE"),UPPER(TRIM(Assessment!C120&amp;"")))=UPPER(TRIM($D43&amp;"")),1,0)</f>
        <v>0</v>
      </c>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Assessment</vt:lpstr>
      <vt:lpstr>Your Results</vt:lpstr>
      <vt:lpstr>Key</vt:lpstr>
      <vt:lpstr>Assessment!Print_Area</vt:lpstr>
      <vt:lpstr>'Your Results'!Print_Area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Matthew Eaton</cp:lastModifiedBy>
  <cp:revision>0</cp:revision>
  <dcterms:created xsi:type="dcterms:W3CDTF">2026-05-23T21:43:12Z</dcterms:created>
  <dcterms:modified xsi:type="dcterms:W3CDTF">2026-06-16T12:44:41Z</dcterms:modified>
  <dc:language>en-US</dc:language>
</cp:coreProperties>
</file>